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761"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state="hidden" r:id="rId10"/>
    <sheet name="6.2. Паспорт фин осв ввод факт" sheetId="26" r:id="rId11"/>
    <sheet name="7. Паспорт отчет о закупке" sheetId="5" r:id="rId12"/>
    <sheet name="8. Общие сведения" sheetId="25" r:id="rId13"/>
  </sheets>
  <externalReferences>
    <externalReference r:id="rId14"/>
  </externalReferences>
  <definedNames>
    <definedName name="Вид_работ" localSheetId="10">#REF!</definedName>
    <definedName name="Вид_работ" localSheetId="12">#REF!</definedName>
    <definedName name="Вид_работ">#REF!</definedName>
    <definedName name="Вид_работ_2" localSheetId="10">#REF!</definedName>
    <definedName name="Вид_работ_2" localSheetId="12">#REF!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ТП'!$A$3:$S$24</definedName>
    <definedName name="_xlnm.Print_Area" localSheetId="2">'3.1. паспорт Техсостояние ПС'!$A$3:$T$46</definedName>
    <definedName name="_xlnm.Print_Area" localSheetId="3">'3.2 паспорт Техсостояние ЛЭП'!$A$3:$AA$31</definedName>
    <definedName name="_xlnm.Print_Area" localSheetId="4">'3.3 паспорт описание'!$A$3:$C$32</definedName>
    <definedName name="_xlnm.Print_Area" localSheetId="5">'3.4. Паспорт надежность'!$A$3:$Z$31</definedName>
    <definedName name="_xlnm.Print_Area" localSheetId="6">'4. паспортбюджет'!$A$3:$O$24</definedName>
    <definedName name="_xlnm.Print_Area" localSheetId="7">'5. анализ эконом эфф'!$A$3:$AE$93</definedName>
    <definedName name="_xlnm.Print_Area" localSheetId="8">'6.1. Паспорт сетевой график'!$A$3:$L$58</definedName>
    <definedName name="_xlnm.Print_Area" localSheetId="9">'6.2. Паспорт фин осв ввод'!$B$3:$AD$66</definedName>
    <definedName name="_xlnm.Print_Area" localSheetId="10">'6.2. Паспорт фин осв ввод факт'!$B$3:$AD$66</definedName>
    <definedName name="_xlnm.Print_Area" localSheetId="11">'7. Паспорт отчет о закупке'!$A$3:$AV$28</definedName>
    <definedName name="_xlnm.Print_Area" localSheetId="12">'8. Общие сведения'!$A$1:$B$226</definedName>
    <definedName name="Определен_источник" localSheetId="10">#REF!</definedName>
    <definedName name="Определен_источник" localSheetId="12">#REF!</definedName>
    <definedName name="Определен_источник">#REF!</definedName>
    <definedName name="Снижение" localSheetId="10">#REF!</definedName>
    <definedName name="Снижение" localSheetId="12">#REF!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fileRecoveryPr repairLoad="1"/>
</workbook>
</file>

<file path=xl/calcChain.xml><?xml version="1.0" encoding="utf-8"?>
<calcChain xmlns="http://schemas.openxmlformats.org/spreadsheetml/2006/main">
  <c r="P26" i="26" l="1"/>
  <c r="G32" i="26"/>
  <c r="C50" i="7"/>
  <c r="C48" i="7"/>
  <c r="AD66" i="26" l="1"/>
  <c r="AC66" i="26"/>
  <c r="AD65" i="26"/>
  <c r="AC65" i="26"/>
  <c r="AD64" i="26"/>
  <c r="AC64" i="26"/>
  <c r="AD63" i="26"/>
  <c r="AC63" i="26"/>
  <c r="AD62" i="26"/>
  <c r="AC62" i="26"/>
  <c r="AD61" i="26"/>
  <c r="AC61" i="26"/>
  <c r="AD60" i="26"/>
  <c r="AC60" i="26"/>
  <c r="AD59" i="26"/>
  <c r="AC59" i="26"/>
  <c r="G59" i="26"/>
  <c r="F59" i="26"/>
  <c r="AC58" i="26"/>
  <c r="F58" i="26"/>
  <c r="G58" i="26" s="1"/>
  <c r="AD57" i="26"/>
  <c r="AC57" i="26"/>
  <c r="F57" i="26"/>
  <c r="G57" i="26" s="1"/>
  <c r="AC56" i="26"/>
  <c r="F56" i="26"/>
  <c r="G56" i="26" s="1"/>
  <c r="AD55" i="26"/>
  <c r="AC55" i="26"/>
  <c r="F55" i="26"/>
  <c r="G55" i="26" s="1"/>
  <c r="AC54" i="26"/>
  <c r="F54" i="26"/>
  <c r="G54" i="26" s="1"/>
  <c r="AD54" i="26" s="1"/>
  <c r="AD53" i="26"/>
  <c r="AC53" i="26"/>
  <c r="AD52" i="26"/>
  <c r="AC52" i="26"/>
  <c r="AC51" i="26"/>
  <c r="F51" i="26"/>
  <c r="G51" i="26" s="1"/>
  <c r="AD50" i="26"/>
  <c r="AC50" i="26"/>
  <c r="AD49" i="26"/>
  <c r="AC49" i="26"/>
  <c r="AD48" i="26"/>
  <c r="AC48" i="26"/>
  <c r="AD47" i="26"/>
  <c r="AC47" i="26"/>
  <c r="AC46" i="26"/>
  <c r="F46" i="26"/>
  <c r="G46" i="26" s="1"/>
  <c r="AD45" i="26"/>
  <c r="AC45" i="26"/>
  <c r="AD44" i="26"/>
  <c r="AC44" i="26"/>
  <c r="AC43" i="26"/>
  <c r="F43" i="26"/>
  <c r="G43" i="26" s="1"/>
  <c r="AD42" i="26"/>
  <c r="AC42" i="26"/>
  <c r="AD41" i="26"/>
  <c r="AC41" i="26"/>
  <c r="AD40" i="26"/>
  <c r="AC40" i="26"/>
  <c r="AC39" i="26"/>
  <c r="F39" i="26"/>
  <c r="G39" i="26" s="1"/>
  <c r="AD38" i="26"/>
  <c r="AC38" i="26"/>
  <c r="AD37" i="26"/>
  <c r="AC37" i="26"/>
  <c r="AD36" i="26"/>
  <c r="AC36" i="26"/>
  <c r="AD35" i="26"/>
  <c r="AC35" i="26"/>
  <c r="AD34" i="26"/>
  <c r="AC34" i="26"/>
  <c r="AD33" i="26"/>
  <c r="AC33" i="26"/>
  <c r="AD32" i="26"/>
  <c r="AC32" i="26"/>
  <c r="C51" i="7" s="1"/>
  <c r="D32" i="26"/>
  <c r="AD31" i="26"/>
  <c r="AC31" i="26"/>
  <c r="AD30" i="26"/>
  <c r="AC30" i="26"/>
  <c r="AD29" i="26"/>
  <c r="AC29" i="26"/>
  <c r="D26" i="26"/>
  <c r="AD28" i="26"/>
  <c r="AC28" i="26"/>
  <c r="AD27" i="26"/>
  <c r="AC27" i="26"/>
  <c r="A27" i="26"/>
  <c r="A28" i="26" s="1"/>
  <c r="A29" i="26" s="1"/>
  <c r="A30" i="26" s="1"/>
  <c r="A31" i="26" s="1"/>
  <c r="A32" i="26" s="1"/>
  <c r="A33" i="26" s="1"/>
  <c r="A34" i="26" s="1"/>
  <c r="A35" i="26" s="1"/>
  <c r="A36" i="26" s="1"/>
  <c r="A37" i="26" s="1"/>
  <c r="A38" i="26" s="1"/>
  <c r="A39" i="26" s="1"/>
  <c r="A40" i="26" s="1"/>
  <c r="A41" i="26" s="1"/>
  <c r="A42" i="26" s="1"/>
  <c r="A43" i="26" s="1"/>
  <c r="A44" i="26" s="1"/>
  <c r="A45" i="26" s="1"/>
  <c r="A46" i="26" s="1"/>
  <c r="A47" i="26" s="1"/>
  <c r="A48" i="26" s="1"/>
  <c r="A49" i="26" s="1"/>
  <c r="A50" i="26" s="1"/>
  <c r="A51" i="26" s="1"/>
  <c r="A52" i="26" s="1"/>
  <c r="A53" i="26" s="1"/>
  <c r="A54" i="26" s="1"/>
  <c r="A55" i="26" s="1"/>
  <c r="A56" i="26" s="1"/>
  <c r="A57" i="26" s="1"/>
  <c r="A58" i="26" s="1"/>
  <c r="A59" i="26" s="1"/>
  <c r="A60" i="26" s="1"/>
  <c r="A61" i="26" s="1"/>
  <c r="A62" i="26" s="1"/>
  <c r="A63" i="26" s="1"/>
  <c r="A64" i="26" s="1"/>
  <c r="A65" i="26" s="1"/>
  <c r="A66" i="26" s="1"/>
  <c r="AD26" i="26"/>
  <c r="AC26" i="26"/>
  <c r="S26" i="26"/>
  <c r="O26" i="26"/>
  <c r="AC27" i="15"/>
  <c r="AD27" i="15"/>
  <c r="AC28" i="15"/>
  <c r="AD28" i="15"/>
  <c r="AC29" i="15"/>
  <c r="AD29" i="15"/>
  <c r="AC30" i="15"/>
  <c r="AD30" i="15"/>
  <c r="AC31" i="15"/>
  <c r="AD31" i="15"/>
  <c r="AC32" i="15"/>
  <c r="AD32" i="15"/>
  <c r="AC33" i="15"/>
  <c r="AD33" i="15"/>
  <c r="AC34" i="15"/>
  <c r="AD34" i="15"/>
  <c r="AC35" i="15"/>
  <c r="AD35" i="15"/>
  <c r="AC36" i="15"/>
  <c r="AD36" i="15"/>
  <c r="AC37" i="15"/>
  <c r="AD37" i="15"/>
  <c r="AC38" i="15"/>
  <c r="AD38" i="15"/>
  <c r="AC39" i="15"/>
  <c r="AD39" i="15"/>
  <c r="AC40" i="15"/>
  <c r="AD40" i="15"/>
  <c r="AC41" i="15"/>
  <c r="AD41" i="15"/>
  <c r="AC42" i="15"/>
  <c r="AD42" i="15"/>
  <c r="AC43" i="15"/>
  <c r="AD43" i="15"/>
  <c r="AC44" i="15"/>
  <c r="AD44" i="15"/>
  <c r="AC45" i="15"/>
  <c r="AD45" i="15"/>
  <c r="AC46" i="15"/>
  <c r="AD46" i="15"/>
  <c r="AC47" i="15"/>
  <c r="AD47" i="15"/>
  <c r="AC48" i="15"/>
  <c r="AD48" i="15"/>
  <c r="AC49" i="15"/>
  <c r="AD49" i="15"/>
  <c r="AC50" i="15"/>
  <c r="AD50" i="15"/>
  <c r="AC51" i="15"/>
  <c r="AD51" i="15"/>
  <c r="AC52" i="15"/>
  <c r="AD52" i="15"/>
  <c r="AC53" i="15"/>
  <c r="AD53" i="15"/>
  <c r="AC54" i="15"/>
  <c r="AD54" i="15"/>
  <c r="AC55" i="15"/>
  <c r="AD55" i="15"/>
  <c r="AC56" i="15"/>
  <c r="AD56" i="15"/>
  <c r="AC57" i="15"/>
  <c r="AD57" i="15"/>
  <c r="AC58" i="15"/>
  <c r="AD58" i="15"/>
  <c r="AC59" i="15"/>
  <c r="AD59" i="15"/>
  <c r="AC60" i="15"/>
  <c r="AD60" i="15"/>
  <c r="AC61" i="15"/>
  <c r="AD61" i="15"/>
  <c r="AC62" i="15"/>
  <c r="AD62" i="15"/>
  <c r="AC63" i="15"/>
  <c r="AD63" i="15"/>
  <c r="AC64" i="15"/>
  <c r="AD64" i="15"/>
  <c r="AC65" i="15"/>
  <c r="AD65" i="15"/>
  <c r="AC66" i="15"/>
  <c r="AD66" i="15"/>
  <c r="AC26" i="15"/>
  <c r="AD26" i="15"/>
  <c r="AD39" i="26" l="1"/>
  <c r="AD43" i="26"/>
  <c r="O56" i="15"/>
  <c r="E58" i="15"/>
  <c r="F58" i="15" s="1"/>
  <c r="G58" i="15" s="1"/>
  <c r="E54" i="15"/>
  <c r="F54" i="15" s="1"/>
  <c r="G54" i="15" s="1"/>
  <c r="S54" i="15" s="1"/>
  <c r="F59" i="15"/>
  <c r="G59" i="15" s="1"/>
  <c r="F57" i="15"/>
  <c r="G57" i="15" s="1"/>
  <c r="F56" i="15"/>
  <c r="G56" i="15" s="1"/>
  <c r="F55" i="15"/>
  <c r="G55" i="15" s="1"/>
  <c r="E56" i="15"/>
  <c r="O51" i="15"/>
  <c r="O58" i="15" s="1"/>
  <c r="S46" i="15"/>
  <c r="S56" i="15" s="1"/>
  <c r="O46" i="15"/>
  <c r="E51" i="15"/>
  <c r="F51" i="15" s="1"/>
  <c r="G51" i="15" s="1"/>
  <c r="F46" i="15"/>
  <c r="G46" i="15" s="1"/>
  <c r="E46" i="15"/>
  <c r="S39" i="15"/>
  <c r="F43" i="15"/>
  <c r="G43" i="15" s="1"/>
  <c r="S43" i="15" s="1"/>
  <c r="S51" i="15" s="1"/>
  <c r="S58" i="15" s="1"/>
  <c r="F39" i="15"/>
  <c r="G39" i="15" s="1"/>
  <c r="AD58" i="26" l="1"/>
  <c r="AD51" i="26"/>
  <c r="AD56" i="26"/>
  <c r="AD46" i="26"/>
  <c r="D31" i="15"/>
  <c r="D26" i="15" s="1"/>
  <c r="D29" i="15"/>
  <c r="D32" i="15"/>
  <c r="C49" i="7"/>
  <c r="F33" i="15"/>
  <c r="G33" i="15" s="1"/>
  <c r="F32" i="15" l="1"/>
  <c r="G32" i="15" s="1"/>
  <c r="F30" i="15"/>
  <c r="F31" i="15"/>
  <c r="G31" i="15" s="1"/>
  <c r="G30" i="15"/>
  <c r="F27" i="15"/>
  <c r="G27" i="15" s="1"/>
  <c r="F28" i="15"/>
  <c r="G28" i="15" s="1"/>
  <c r="F29" i="15"/>
  <c r="G29" i="15" s="1"/>
  <c r="F26" i="15"/>
  <c r="G26" i="15" s="1"/>
  <c r="E31" i="15"/>
  <c r="S26" i="15"/>
  <c r="O26" i="15"/>
  <c r="B156" i="25" l="1"/>
  <c r="B160" i="25"/>
  <c r="B164" i="25"/>
  <c r="B34" i="25"/>
  <c r="B22" i="25"/>
  <c r="A15" i="25"/>
  <c r="B21" i="25" s="1"/>
  <c r="A12" i="25"/>
  <c r="A9" i="25"/>
  <c r="B203" i="25"/>
  <c r="B202" i="25" s="1"/>
  <c r="B201" i="25"/>
  <c r="B200" i="25" s="1"/>
  <c r="B192" i="25"/>
  <c r="B188" i="25"/>
  <c r="B184" i="25"/>
  <c r="B180" i="25"/>
  <c r="B176" i="25"/>
  <c r="B172" i="25"/>
  <c r="B168" i="25"/>
  <c r="B154" i="25"/>
  <c r="B151" i="25"/>
  <c r="B147" i="25"/>
  <c r="B143" i="25"/>
  <c r="B139" i="25"/>
  <c r="B135" i="25"/>
  <c r="B131" i="25"/>
  <c r="B127" i="25"/>
  <c r="B123" i="25"/>
  <c r="B119" i="25"/>
  <c r="B115" i="25"/>
  <c r="B111" i="25"/>
  <c r="B107" i="25"/>
  <c r="B103" i="25"/>
  <c r="B99" i="25"/>
  <c r="B95" i="25"/>
  <c r="B91" i="25"/>
  <c r="B87" i="25"/>
  <c r="B83" i="25"/>
  <c r="B79" i="25"/>
  <c r="B75" i="25"/>
  <c r="B71" i="25"/>
  <c r="B67" i="25"/>
  <c r="B63" i="25"/>
  <c r="B59" i="25"/>
  <c r="B55" i="25"/>
  <c r="B53" i="25"/>
  <c r="B50" i="25"/>
  <c r="B46" i="25"/>
  <c r="B42" i="25"/>
  <c r="B38" i="25"/>
  <c r="B32" i="25"/>
  <c r="B30" i="25" l="1"/>
  <c r="E30" i="14" l="1"/>
  <c r="E29" i="14"/>
  <c r="E27" i="14"/>
  <c r="O30" i="13"/>
  <c r="H28" i="13" l="1"/>
  <c r="C28" i="13" l="1"/>
  <c r="R28" i="17" l="1"/>
  <c r="B31" i="17"/>
  <c r="E31" i="14" l="1"/>
  <c r="E28" i="14"/>
  <c r="M27" i="13"/>
  <c r="M26" i="13"/>
  <c r="K27" i="13"/>
  <c r="K26" i="13"/>
  <c r="I27" i="13"/>
  <c r="H27" i="13"/>
  <c r="H26" i="13"/>
  <c r="C27" i="13"/>
  <c r="C26" i="13"/>
  <c r="A27" i="15" l="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B1" i="12" l="1"/>
  <c r="B1" i="13" s="1"/>
  <c r="B1" i="14" s="1"/>
  <c r="B1" i="6" s="1"/>
  <c r="A16" i="12"/>
  <c r="A17" i="13" s="1"/>
  <c r="E17" i="14" s="1"/>
  <c r="A17" i="6" s="1"/>
  <c r="A16" i="17" s="1"/>
  <c r="A17" i="10" s="1"/>
  <c r="A17" i="23" s="1"/>
  <c r="A17" i="24" s="1"/>
  <c r="B16" i="15" l="1"/>
  <c r="A17" i="5" s="1"/>
  <c r="B16" i="26"/>
  <c r="B1" i="17"/>
  <c r="B1" i="10" s="1"/>
  <c r="B1" i="23" l="1"/>
  <c r="B1" i="5" l="1"/>
  <c r="A13" i="12" l="1"/>
  <c r="A14" i="13" s="1"/>
  <c r="A10" i="12"/>
  <c r="A11" i="13" s="1"/>
  <c r="E11" i="14" s="1"/>
  <c r="A11" i="6" s="1"/>
  <c r="A10" i="17" s="1"/>
  <c r="A11" i="10" s="1"/>
  <c r="A11" i="23" s="1"/>
  <c r="A11" i="24" s="1"/>
  <c r="A6" i="12"/>
  <c r="A7" i="13" l="1"/>
  <c r="A7" i="14" s="1"/>
  <c r="A7" i="6" s="1"/>
  <c r="A6" i="17" s="1"/>
  <c r="A7" i="10" s="1"/>
  <c r="A7" i="23" s="1"/>
  <c r="A7" i="24" s="1"/>
  <c r="B6" i="15" s="1"/>
  <c r="A7" i="5" s="1"/>
  <c r="A5" i="25"/>
  <c r="B10" i="15"/>
  <c r="A11" i="5" s="1"/>
  <c r="B8" i="5" s="1"/>
  <c r="B10" i="26"/>
  <c r="B6" i="26" l="1"/>
  <c r="E14" i="14"/>
  <c r="A14" i="6" s="1"/>
  <c r="A13" i="17" s="1"/>
  <c r="A14" i="10" s="1"/>
  <c r="A14" i="23" s="1"/>
  <c r="A14" i="24" s="1"/>
  <c r="B13" i="15" l="1"/>
  <c r="A14" i="5" s="1"/>
  <c r="B13" i="26"/>
  <c r="F27" i="5"/>
  <c r="G27" i="5" s="1"/>
  <c r="H27" i="5" s="1"/>
  <c r="I27" i="5" s="1"/>
  <c r="J27" i="5" s="1"/>
  <c r="K27" i="5" s="1"/>
  <c r="L27" i="5" s="1"/>
  <c r="M27" i="5" s="1"/>
  <c r="N27" i="5" s="1"/>
  <c r="O27" i="5" s="1"/>
  <c r="P27" i="5" s="1"/>
  <c r="Q27" i="5" s="1"/>
  <c r="R27" i="5" s="1"/>
  <c r="S27" i="5" s="1"/>
  <c r="T27" i="5" s="1"/>
  <c r="U27" i="5" s="1"/>
  <c r="V27" i="5" s="1"/>
  <c r="W27" i="5" s="1"/>
  <c r="X27" i="5" s="1"/>
  <c r="Y27" i="5" s="1"/>
  <c r="Z27" i="5" s="1"/>
  <c r="AA27" i="5" s="1"/>
  <c r="AB27" i="5" s="1"/>
  <c r="AC27" i="5" s="1"/>
  <c r="AD27" i="5" s="1"/>
  <c r="AE27" i="5" s="1"/>
  <c r="AF27" i="5" s="1"/>
  <c r="AG27" i="5" s="1"/>
  <c r="AH27" i="5" s="1"/>
  <c r="AI27" i="5" s="1"/>
  <c r="AJ27" i="5" s="1"/>
  <c r="AK27" i="5" s="1"/>
  <c r="AL27" i="5" s="1"/>
  <c r="AM27" i="5" s="1"/>
  <c r="AN27" i="5" s="1"/>
  <c r="AO27" i="5" s="1"/>
  <c r="AP27" i="5" s="1"/>
  <c r="AQ27" i="5" s="1"/>
  <c r="AR27" i="5" s="1"/>
  <c r="AS27" i="5" s="1"/>
  <c r="AT27" i="5" s="1"/>
  <c r="AU27" i="5" s="1"/>
  <c r="AV27" i="5" s="1"/>
</calcChain>
</file>

<file path=xl/sharedStrings.xml><?xml version="1.0" encoding="utf-8"?>
<sst xmlns="http://schemas.openxmlformats.org/spreadsheetml/2006/main" count="1364" uniqueCount="579">
  <si>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</si>
  <si>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</si>
  <si>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</si>
  <si>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</si>
  <si>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</si>
  <si>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</si>
  <si>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</si>
  <si>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</si>
  <si>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</si>
  <si>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</si>
  <si>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</si>
  <si>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</si>
  <si>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</si>
  <si>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</si>
  <si>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</si>
  <si>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</si>
  <si>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</si>
  <si>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</si>
  <si>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</si>
  <si>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</si>
  <si>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</si>
  <si>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</si>
  <si>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</si>
  <si>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</si>
  <si>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</si>
  <si>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</si>
  <si>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</si>
  <si>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</si>
  <si>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</si>
  <si>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</si>
  <si>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</si>
  <si>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</si>
  <si>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</si>
  <si>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</si>
  <si>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</si>
  <si>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</si>
  <si>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</si>
  <si>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</si>
  <si>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</si>
  <si>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</si>
  <si>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</si>
  <si>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</si>
  <si>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</si>
  <si>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</si>
  <si>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</si>
  <si>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</si>
  <si>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</si>
  <si>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</si>
  <si>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</si>
  <si>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</si>
  <si>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</si>
  <si>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</si>
  <si>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</si>
  <si>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</si>
  <si>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</si>
  <si>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</si>
  <si>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</si>
  <si>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</si>
  <si>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</si>
  <si>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</si>
  <si>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</si>
  <si>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</si>
  <si>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</si>
  <si>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</si>
  <si>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</si>
  <si>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</si>
  <si>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</si>
  <si>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</si>
  <si>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</si>
  <si>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</si>
  <si>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</si>
  <si>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</si>
  <si>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</si>
  <si>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</si>
  <si>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</si>
  <si>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</si>
  <si>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</si>
  <si>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</si>
  <si>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</si>
  <si>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</si>
  <si>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</si>
  <si>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</si>
  <si>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</si>
  <si>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</si>
  <si>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</si>
  <si>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</si>
  <si>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</si>
  <si>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</si>
  <si>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</si>
  <si>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</si>
  <si>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</si>
  <si>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</si>
  <si>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</si>
  <si>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</si>
  <si>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</si>
  <si>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</si>
  <si>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</si>
  <si>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</si>
  <si>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</si>
  <si>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</si>
  <si>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</si>
  <si>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</si>
  <si>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</si>
  <si>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</si>
  <si>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</si>
  <si>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</si>
  <si>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</si>
  <si>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</si>
  <si>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</si>
  <si>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</si>
  <si>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</si>
  <si>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</si>
  <si>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</si>
  <si>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</si>
  <si>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</si>
  <si>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</si>
  <si>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</si>
  <si>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</si>
  <si>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</si>
  <si>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</si>
  <si>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</si>
  <si>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</si>
  <si>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</si>
  <si>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</si>
  <si>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</si>
  <si>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</si>
  <si>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</si>
  <si>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</si>
  <si>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</si>
  <si>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</si>
  <si>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</si>
  <si>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</si>
  <si>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</si>
  <si>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</si>
  <si>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</si>
  <si>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</si>
  <si>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</si>
  <si>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</si>
  <si>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</si>
  <si>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</si>
  <si>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</si>
  <si>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</si>
  <si>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</si>
  <si>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</si>
  <si>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</si>
  <si>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</si>
  <si>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</si>
  <si>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</si>
  <si>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</si>
  <si>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</si>
  <si>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</si>
  <si>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</si>
  <si>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</si>
  <si>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</si>
  <si>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</si>
  <si>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</si>
  <si>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</si>
  <si>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</si>
  <si>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</si>
  <si>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</si>
  <si>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</si>
  <si>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</si>
  <si>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</si>
  <si>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</si>
  <si>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</si>
  <si>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</si>
  <si>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</si>
  <si>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</si>
  <si>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</si>
  <si>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</si>
  <si>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</si>
  <si>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</si>
  <si>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</si>
  <si>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</si>
  <si>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</si>
  <si>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</si>
  <si>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</si>
  <si>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</si>
  <si>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</si>
  <si>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</si>
  <si>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</si>
  <si>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</si>
  <si>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</si>
  <si>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</si>
  <si>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</si>
  <si>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</si>
  <si>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</si>
  <si>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</si>
  <si>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</si>
  <si>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</si>
  <si>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</si>
  <si>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</si>
  <si>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</si>
  <si>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</si>
  <si>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</si>
  <si>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</si>
  <si>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</si>
  <si>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</si>
  <si>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</si>
  <si>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</si>
  <si>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</si>
  <si>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</si>
  <si>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</si>
  <si>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</si>
  <si>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</si>
  <si>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</si>
  <si>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</si>
  <si>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</si>
  <si>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</si>
  <si>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</si>
  <si>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</si>
  <si>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</si>
  <si>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</si>
  <si>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</si>
  <si>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</si>
  <si>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</si>
  <si>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</si>
  <si>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</si>
  <si>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</si>
  <si>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</si>
  <si>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</si>
  <si>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</si>
  <si>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</si>
  <si>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</si>
  <si>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</si>
  <si>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</si>
  <si>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</si>
  <si>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</si>
  <si>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</si>
  <si>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</si>
  <si>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</si>
  <si>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</si>
  <si>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</si>
  <si>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</si>
  <si>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</si>
  <si>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</si>
  <si>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</si>
  <si>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</si>
  <si>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</si>
  <si>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</si>
  <si>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</si>
  <si>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</si>
  <si>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</si>
  <si>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</si>
  <si>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</si>
  <si>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</si>
  <si>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</si>
  <si>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</si>
  <si>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</si>
  <si>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</si>
  <si>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</si>
  <si>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</si>
  <si>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</si>
  <si>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</si>
  <si>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</si>
  <si>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</si>
  <si>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</si>
  <si>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</si>
  <si>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</si>
  <si>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</si>
  <si>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</si>
  <si>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</si>
  <si>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</si>
  <si>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</si>
  <si>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</si>
  <si>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</si>
  <si>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</si>
  <si>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</si>
  <si>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</si>
  <si>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</si>
  <si>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</si>
  <si>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</si>
  <si>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</si>
  <si>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</si>
  <si>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</si>
  <si>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</si>
  <si>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</si>
  <si>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</si>
  <si>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</si>
  <si>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</si>
  <si>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</si>
  <si>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</si>
  <si>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</si>
  <si>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</si>
  <si>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</si>
  <si>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</si>
  <si>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</si>
  <si>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</si>
  <si>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</si>
  <si>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</si>
  <si>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</si>
  <si>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</si>
  <si>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</si>
  <si>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</si>
  <si>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</si>
  <si>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</si>
  <si>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</si>
  <si>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</si>
  <si>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</si>
  <si>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</si>
  <si>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</si>
  <si>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</si>
  <si>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</si>
  <si>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</si>
  <si>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</si>
  <si>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</si>
  <si>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</si>
  <si>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</si>
  <si>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</si>
  <si>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</si>
  <si>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</si>
  <si>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</si>
  <si>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</si>
  <si>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</si>
  <si>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</si>
  <si>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</si>
  <si>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</si>
  <si>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</si>
  <si>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</si>
  <si>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</si>
  <si>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</si>
  <si>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</si>
  <si>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</si>
  <si>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</si>
  <si>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</si>
  <si>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</si>
  <si>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</si>
  <si>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</si>
  <si>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</si>
  <si>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</si>
  <si>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</si>
  <si>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</si>
  <si>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</si>
  <si>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</si>
  <si>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</si>
  <si>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</si>
  <si>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</si>
  <si>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</si>
  <si>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</si>
  <si>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</si>
  <si>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</si>
  <si>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</si>
  <si>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</si>
  <si>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</si>
  <si>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</si>
  <si>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</si>
  <si>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</si>
  <si>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</si>
  <si>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</si>
  <si>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</si>
  <si>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</si>
  <si>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</si>
  <si>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</si>
  <si>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</si>
  <si>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</si>
  <si>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</si>
  <si>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</si>
  <si>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</si>
  <si>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</si>
  <si>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</si>
  <si>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</si>
  <si>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</si>
  <si>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</si>
  <si>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</si>
  <si>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</si>
  <si>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</si>
  <si>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</si>
  <si>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</si>
  <si>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</si>
  <si>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</si>
  <si>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</si>
  <si>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</si>
  <si>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</si>
  <si>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</si>
  <si>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</si>
  <si>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</si>
  <si>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</si>
  <si>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</si>
  <si>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</si>
  <si>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</si>
  <si>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</si>
  <si>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</si>
  <si>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</si>
  <si>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</si>
  <si>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</si>
  <si>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</si>
  <si>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</si>
  <si>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</si>
  <si>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</si>
  <si>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Цели (указать укрупненные цели в соответствии с приложением __)</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</si>
  <si>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</si>
  <si>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</si>
  <si>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</si>
  <si>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</si>
  <si>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</si>
  <si>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</si>
  <si>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</si>
  <si>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</si>
  <si>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</si>
  <si>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</si>
  <si>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</si>
  <si>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</si>
  <si>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</si>
  <si>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</si>
  <si>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</si>
  <si>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</si>
  <si>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</si>
  <si>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</si>
  <si>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</si>
  <si>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</si>
  <si>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</si>
  <si>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</si>
  <si>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</si>
  <si>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</si>
  <si>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Проектирование</t>
  </si>
  <si>
    <t>Укрупненный сметный расчет</t>
  </si>
  <si>
    <t>ПИР</t>
  </si>
  <si>
    <t>Мероприятия по обеспечению электроснабжения потребителей на российской территории Куршской косы от энергосистемы Калининградской области</t>
  </si>
  <si>
    <t>ID объекта:</t>
  </si>
  <si>
    <t xml:space="preserve">Год раскрытия информации: </t>
  </si>
  <si>
    <t>Сетевая организация</t>
  </si>
  <si>
    <t xml:space="preserve"> по состоянию на 01.01.2015</t>
  </si>
  <si>
    <t>платы за технологическое присоединение</t>
  </si>
  <si>
    <t>Целью реализации инвестиционного проекта является обеспечение энергонезависимости российской территории национального парка "Куршская коса" от поставок электроэнергии со стороны Литовской Республики: в настоящее время электроснабжение  п. Морское и п. Рыбачий осуществляется от энергосистемы Литовской Республики, а также  удовлетворение требования в росте объема потребления электроэнергии в соответствии с перспективами социально-экономического развития нациального парка.</t>
  </si>
  <si>
    <t>Зеленоградский район</t>
  </si>
  <si>
    <t>Отсутствует</t>
  </si>
  <si>
    <t>Нет необходимости</t>
  </si>
  <si>
    <t>Объект реконструкции</t>
  </si>
  <si>
    <t>Объект местного значения</t>
  </si>
  <si>
    <t>В стадии проработки</t>
  </si>
  <si>
    <t>Увеличение объема допустимой максимальной мощности ПС О-10 Зеленоградск с 16,8 МВА до 26,25 МВА.</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</si>
  <si>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2017-2021 гг. </t>
  </si>
  <si>
    <t>Объект не относится к объектам ЕНЭС</t>
  </si>
  <si>
    <t>ПС О-10 Зеленоградск - 22 МВА</t>
  </si>
  <si>
    <t>ПС О-10 Зеленоградск - 14,5 МВА</t>
  </si>
  <si>
    <t>1. Подключение российских потребителей Куршской косы от энергосистемы Калининградской области (в настоящее время электроснабжение потребителей п. Рыбачий и п. Морское осуществляется от энергосистемы Литовской Республики).
2. Создание возможности для осуществления технологического присоединения объектов в рамках социально-экономического развития нациального парка.</t>
  </si>
  <si>
    <t xml:space="preserve">Электроснабжение потребителей п. Рыбачий и п. Морское Куршской косы от энергосистемы Калининградской области. </t>
  </si>
  <si>
    <t>- Реконструкция ПС 110 кВ О-10 Зеленоградск в объеме: замена трансформатора 110/35/15кВ 16 МВА и ячейки трансформатора ОРУ-110 кВ на трансформатор 110/15кВ 25МВА (ТДН-25000/110У1) с оборудованием новой ячейки 110 кВ с элегазовым выключателем (ВГТ-110II*-40/3150У1); замена существующего ОРУ-15кВ на ЗРУ-15кВ по схеме «одна секционированная выключателем система шин» с применением КРУ-20 кВ в модульном здании.
- Строительство ПС-1 15/10 кВ в п. Рыбачий Зеленоградского района;
- Строительство ПС-2 10 кВ в п. Морское Зеленоградского района;
- Реконструкция существующей ПС 15 кВ В-20 в п. Лесной Зеленоградского района в объеме: замена 5 ячеек с маломасляными выключателями, 2 ячеек с выключателем нагрузки, 1 ячейки с разъединителем на 9 ячеек с вакуумными выключателями, 2 ячейки в выключателями нагрузки, 1 ячейки с разъединителем;
- Установка делительного выключателя (реклоузера) на ВЛ 10-01;
- Строительство КЛ 15 кВ ПС О-10 Зеленоградск – ПС В-20 в п. Лесной (2х16 км);
- Строительство КЛ 15 кВ ПС В-20 в п. Лесное – ПС-1 в п. Рыбачий (2х25,3 км);
- Строительство КЛ 10 кВ ПС-1 в п. Рыбачий – ВЛ 10-01 (13,8+6+2 км).</t>
  </si>
  <si>
    <t>Мероприятия по обеспечению электроснабжения потребителей на российской территории Куршской косы от энергосистемы Калининградской области обусловлена совокупностью следующих факторов:
- отсутствие электрической связи сети электроснабжения п. Рыбачий и п. Морское Куршской косы с энергосистемой Калининградской области. Электроснабжение указанных потребителей осуществляется по ВЛ 10-01 от РП-3, принадлежащей Litgrid AB (электросетевая компания Литовской Республики);
- отклонение напряжения на участке сети КВЛ 15-328+КВЛ 15-65 и ВЛ 10-01 превышают рекомендованное значение на 0,15% и 4,7% соответственно. Мощность потерь ВЛ 10-01 превышает допустимое значение на 2,19%;
- дефицит мощности на ПС 110 кВ О-10 Зеленоградск с учетом заключенных договоров на ТП по состоянию на 01.01.2016 составляет 18,40 МВА;
- зависимость от наличия свободной мощности и необходимой пропускной способности электросетевых объектов Litgrid AB (электросетевой компании Литовской республики) при осуществлении технологического присоединения новых потребителей в п. Морской и п. Рыбачий Куршской косы.</t>
  </si>
  <si>
    <t>1. Строительство КВЛ от ПС О-10 Зеленоградск до п. Морское, реконструкция ПС 15 кВ В-20 в п. Лесной, строительство ПС 1 в п. Рыбачий и ПС 2 в п. Морской.
2. Реконструкция ПС 110 кВ О-10 Зеленоградск (параллельно с 1 этапом).</t>
  </si>
  <si>
    <t>УР</t>
  </si>
  <si>
    <t>ООК</t>
  </si>
  <si>
    <t>b2b-mrsk.ru</t>
  </si>
  <si>
    <t>Идет прием заявок</t>
  </si>
  <si>
    <t>15.06.2016</t>
  </si>
  <si>
    <t>06.07.2016</t>
  </si>
  <si>
    <t>08.08.2016</t>
  </si>
  <si>
    <t>Разработку проектной и рабочей документации по титулу: «Мероприятия по обеспечению электроснабжения потребителей на российской территории Куршской косы от энергосистемы Калининградской области».</t>
  </si>
  <si>
    <t>49627</t>
  </si>
  <si>
    <t>Отсутствует необходимость изменения категории</t>
  </si>
  <si>
    <t>нет</t>
  </si>
  <si>
    <t>ПС 110 кВ О-10 Зеленоградск</t>
  </si>
  <si>
    <t>Выключатель 110 кВ</t>
  </si>
  <si>
    <t>Трансформатор 110 кВ</t>
  </si>
  <si>
    <t>ВМТ-110Б</t>
  </si>
  <si>
    <t>3AP145</t>
  </si>
  <si>
    <t>В Т-1</t>
  </si>
  <si>
    <t>Т-1</t>
  </si>
  <si>
    <t>ТДТН-16000/110</t>
  </si>
  <si>
    <t>ТДТН-25000/110</t>
  </si>
  <si>
    <t>Требуется замена</t>
  </si>
  <si>
    <t>АО "Янтарьэнерго", ТОБ от 11.05.2016</t>
  </si>
  <si>
    <t>КЛ</t>
  </si>
  <si>
    <t>в земле</t>
  </si>
  <si>
    <t>F_4495</t>
  </si>
  <si>
    <t>….</t>
  </si>
  <si>
    <t>Описание</t>
  </si>
  <si>
    <t>ПС 110 О-10 Зеленоградск</t>
  </si>
  <si>
    <t>2015, в том числе:</t>
  </si>
  <si>
    <t>2014, в том числе:</t>
  </si>
  <si>
    <t>Выключатель 15 кВ</t>
  </si>
  <si>
    <t>1998, 2004, 2007</t>
  </si>
  <si>
    <t xml:space="preserve"> BB/TEL-20-16/800 -13 </t>
  </si>
  <si>
    <t>В Л 15-325
В Л 15-328
В Л 15-256
В Л 15-328
СВ
В Л 15-329
В Л 15-327
В Л 15-153
В Л 15-330
В Л 15-331
В Т-2 15 кВ
В Т-1 15 кВ
В ТДК-2 15 кВ
В ТДК-1 15 кВ</t>
  </si>
  <si>
    <t>С-35</t>
  </si>
  <si>
    <t>ПС-1 15/10 кВ в п. Рыбачий</t>
  </si>
  <si>
    <t>Т-1, Т-2</t>
  </si>
  <si>
    <t>ТМГ 2500 кВА 15/10 кВ - 2 шт.</t>
  </si>
  <si>
    <t>ПС-2 10 кВ в п. Морское</t>
  </si>
  <si>
    <t>ТМГ 630 кВА 10/0,4 кВ</t>
  </si>
  <si>
    <t xml:space="preserve">КЛ-15 кВ ПС О-10 Зеленоградск - ПС В-20 </t>
  </si>
  <si>
    <t xml:space="preserve">КЛ-15 кВ ПС В-20 п. Лесной – ПС-1 </t>
  </si>
  <si>
    <t>КЛ-10 кВ ПС-1 п. Рыбачий - ПС-2 п. Морское -  ВЛ 10-01</t>
  </si>
  <si>
    <t>Энергосетьстрой СП  договор  № 477  от  26/07/16-   в ценах 2016 года с НДС, млн. руб.</t>
  </si>
  <si>
    <t>Азимут-Электропроект  договор  № 472  от  23/06/15-   в ценах 2015 года с НДС, млн. руб.</t>
  </si>
  <si>
    <t>Сроки выполнения</t>
  </si>
  <si>
    <t>н.д.</t>
  </si>
  <si>
    <t>31,26 (15,26) МВА</t>
  </si>
  <si>
    <t>Удельная стоимость строительства/реконструкции ЛЭП 10-15 кВ - 7,88 млн. руб. с НДС / км в ценах года окончания работ.
Удельная стоимость строительства / реконструкции ПС 10-110 кВ - 7,65 млн. руб. с НДС / МВА в ценах года окончания работ.</t>
  </si>
  <si>
    <t>Техническое перевооружение и реконструкция</t>
  </si>
  <si>
    <t>Сметная стоимость проекта в ценах  4 кв. 2014 года с НДС, млн. руб.</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</si>
  <si>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</si>
  <si>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</si>
  <si>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</si>
  <si>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</si>
  <si>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УФК по надзору в сфере природопользования
  договор  № заказ 2334  от  27/12/16-   в ценах 2016 года с НДС, млн. руб.</t>
  </si>
  <si>
    <t>Центр проектных экспертиз      договор  № 150  от  21/12/16-   в ценах 2016 года с НДС, млн. руб.</t>
  </si>
  <si>
    <t>Центр проектных экспертиз      договор  № 118/СМ         от  21/12/16-   в ценах ______ года с НДС, млн. руб.</t>
  </si>
  <si>
    <t>Факт 2015</t>
  </si>
  <si>
    <t>Процент выполнения за отчетный период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</si>
  <si>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</si>
  <si>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</si>
  <si>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</si>
  <si>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</si>
  <si>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</si>
  <si>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</si>
  <si>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</si>
  <si>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</si>
  <si>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</si>
  <si>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</si>
  <si>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</si>
  <si>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</si>
  <si>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</si>
  <si>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</si>
  <si>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</si>
  <si>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</si>
  <si>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</si>
  <si>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</si>
  <si>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</si>
  <si>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</si>
  <si>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</si>
  <si>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</si>
  <si>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</si>
  <si>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</si>
  <si>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</si>
  <si>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</si>
  <si>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</si>
  <si>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</si>
  <si>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</si>
  <si>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</si>
  <si>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</si>
  <si>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</si>
  <si>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</si>
  <si>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</si>
  <si>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</si>
  <si>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</si>
  <si>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</si>
  <si>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</si>
  <si>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</si>
  <si>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</si>
  <si>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</si>
  <si>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</si>
  <si>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</si>
  <si>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</si>
  <si>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</si>
  <si>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</si>
  <si>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</si>
  <si>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</si>
  <si>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2017 год</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</si>
  <si>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</si>
  <si>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</si>
  <si>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</si>
  <si>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</si>
  <si>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</si>
  <si>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</si>
  <si>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</si>
  <si>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</si>
  <si>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</si>
  <si>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</si>
  <si>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</si>
  <si>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</si>
  <si>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</si>
  <si>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</si>
  <si>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t>Другое</t>
    </r>
    <r>
      <rPr>
        <vertAlign val="superscript"/>
        <sz val="12"/>
        <rFont val="Times New Roman"/>
        <family val="1"/>
        <charset val="204"/>
      </rPr>
      <t>3)</t>
    </r>
  </si>
  <si>
    <r>
      <t>другое</t>
    </r>
    <r>
      <rPr>
        <vertAlign val="superscript"/>
        <sz val="12"/>
        <rFont val="Times New Roman"/>
        <family val="1"/>
        <charset val="204"/>
      </rPr>
      <t>3)</t>
    </r>
  </si>
  <si>
    <t xml:space="preserve"> по состоянию на 01.01.2017</t>
  </si>
  <si>
    <t>Инвестиционные проекты, предусмотренные схемой и программой развития субъекта Российской Федерации</t>
  </si>
  <si>
    <t>Предложения по корректировке плана</t>
  </si>
  <si>
    <t>не требуется</t>
  </si>
  <si>
    <t>01.07.2016г</t>
  </si>
  <si>
    <t>26.07.2016г</t>
  </si>
  <si>
    <t>2.</t>
  </si>
  <si>
    <t>3.</t>
  </si>
  <si>
    <t>4.</t>
  </si>
  <si>
    <t>не окупается</t>
  </si>
  <si>
    <t xml:space="preserve">NPV через 10 лет, руб. </t>
  </si>
  <si>
    <t>Предложения по корректирующим мероприятиям по устранению отставания</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</si>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</sst>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sz val="11"/>
      <name val="Calibri"/>
      <family val="2"/>
      <scheme val="minor"/>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2"/>
      <color indexed="8"/>
      <name val="Times New Roman"/>
      <family val="1"/>
      <charset val="204"/>
    </font>
    <font>
      <b/>
      <sz val="11"/>
      <color theme="1"/>
      <name val="Times New Roman"/>
      <family val="1"/>
      <charset val="204"/>
    </font>
    <font>
      <sz val="12"/>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ck">
        <color rgb="FF3366FF"/>
      </left>
      <right/>
      <top style="thick">
        <color rgb="FF3366FF"/>
      </top>
      <bottom/>
      <diagonal/>
    </border>
    <border>
      <left/>
      <right/>
      <top style="thick">
        <color rgb="FF3366FF"/>
      </top>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41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0" fontId="28" fillId="0" borderId="26" xfId="2" applyFont="1" applyFill="1" applyBorder="1" applyAlignment="1">
      <alignment horizontal="center" vertical="center" wrapText="1"/>
    </xf>
    <xf numFmtId="0" fontId="27" fillId="0" borderId="27"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3" fillId="0" borderId="1" xfId="62" applyFont="1" applyBorder="1" applyAlignment="1">
      <alignment horizontal="center" vertical="center" wrapText="1"/>
    </xf>
    <xf numFmtId="0" fontId="3" fillId="0" borderId="38" xfId="62" applyFont="1" applyBorder="1" applyAlignment="1">
      <alignment horizontal="center" vertical="center" wrapText="1"/>
    </xf>
    <xf numFmtId="0" fontId="3" fillId="0" borderId="38" xfId="62" applyFont="1" applyBorder="1" applyAlignment="1">
      <alignment horizontal="center" vertical="center"/>
    </xf>
    <xf numFmtId="0" fontId="3" fillId="0" borderId="0" xfId="62" applyFont="1" applyAlignment="1">
      <alignment horizontal="left" vertical="center" wrapText="1"/>
    </xf>
    <xf numFmtId="4" fontId="3" fillId="0" borderId="1" xfId="62" applyNumberFormat="1" applyFont="1" applyBorder="1" applyAlignment="1">
      <alignment horizontal="center" vertical="center" wrapText="1"/>
    </xf>
    <xf numFmtId="0" fontId="3" fillId="0" borderId="0" xfId="62" applyFont="1" applyAlignment="1">
      <alignment horizontal="left" wrapText="1"/>
    </xf>
    <xf numFmtId="173" fontId="29" fillId="0" borderId="1" xfId="2" applyNumberFormat="1" applyFont="1" applyFill="1" applyBorder="1" applyAlignment="1">
      <alignment horizontal="center" vertical="center" wrapText="1"/>
    </xf>
    <xf numFmtId="173" fontId="3" fillId="0" borderId="1" xfId="2" applyNumberFormat="1" applyFont="1" applyFill="1" applyBorder="1" applyAlignment="1">
      <alignment horizontal="center" vertical="center" wrapText="1"/>
    </xf>
    <xf numFmtId="173" fontId="29" fillId="0" borderId="6" xfId="2" applyNumberFormat="1" applyFont="1" applyFill="1" applyBorder="1" applyAlignment="1">
      <alignment horizontal="center" vertical="center" wrapText="1"/>
    </xf>
    <xf numFmtId="173" fontId="3" fillId="0" borderId="6" xfId="2" applyNumberFormat="1" applyFont="1" applyFill="1" applyBorder="1" applyAlignment="1">
      <alignment horizontal="center" vertical="center" wrapText="1"/>
    </xf>
    <xf numFmtId="0" fontId="27" fillId="0" borderId="25" xfId="2" applyFont="1" applyFill="1" applyBorder="1" applyAlignment="1">
      <alignment horizontal="left" vertical="center"/>
    </xf>
    <xf numFmtId="0" fontId="27" fillId="0" borderId="26" xfId="2" applyFont="1" applyFill="1" applyBorder="1" applyAlignment="1">
      <alignment horizontal="left"/>
    </xf>
    <xf numFmtId="0" fontId="27" fillId="0" borderId="28" xfId="2" applyFont="1" applyFill="1" applyBorder="1" applyAlignment="1">
      <alignment horizontal="left" vertical="center" wrapText="1"/>
    </xf>
    <xf numFmtId="172" fontId="27" fillId="0" borderId="28" xfId="2" applyNumberFormat="1" applyFont="1" applyFill="1" applyBorder="1" applyAlignment="1">
      <alignment horizontal="left" vertical="center" wrapText="1"/>
    </xf>
    <xf numFmtId="0" fontId="27" fillId="0" borderId="26" xfId="2" applyFont="1" applyFill="1" applyBorder="1" applyAlignment="1">
      <alignment horizontal="left" vertical="center" wrapText="1"/>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174" fontId="27" fillId="0" borderId="25" xfId="2" applyNumberFormat="1" applyFont="1" applyFill="1" applyBorder="1" applyAlignment="1">
      <alignment horizontal="justify" vertical="top" wrapText="1"/>
    </xf>
    <xf numFmtId="0" fontId="27" fillId="25" borderId="25" xfId="2" applyFont="1" applyFill="1" applyBorder="1" applyAlignment="1">
      <alignment horizontal="justify" vertical="top" wrapText="1"/>
    </xf>
    <xf numFmtId="174" fontId="27" fillId="25" borderId="25" xfId="2" applyNumberFormat="1"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0" fontId="27" fillId="0" borderId="40" xfId="2" quotePrefix="1" applyFont="1" applyFill="1" applyBorder="1" applyAlignment="1">
      <alignment horizontal="justify" vertical="top" wrapText="1"/>
    </xf>
    <xf numFmtId="10" fontId="27" fillId="0" borderId="41" xfId="2" applyNumberFormat="1" applyFont="1" applyFill="1" applyBorder="1" applyAlignment="1">
      <alignment horizontal="justify" vertical="top" wrapText="1"/>
    </xf>
    <xf numFmtId="174" fontId="29" fillId="0" borderId="32" xfId="62" applyNumberFormat="1" applyFont="1" applyFill="1" applyBorder="1" applyAlignment="1">
      <alignment horizontal="left" vertical="center" wrapText="1"/>
    </xf>
    <xf numFmtId="0" fontId="27" fillId="0" borderId="25" xfId="2" applyFont="1" applyFill="1" applyBorder="1" applyAlignment="1">
      <alignment vertical="top" wrapText="1"/>
    </xf>
    <xf numFmtId="0" fontId="27" fillId="0" borderId="40" xfId="2" applyFont="1" applyFill="1" applyBorder="1" applyAlignment="1">
      <alignment vertical="top" wrapText="1"/>
    </xf>
    <xf numFmtId="0" fontId="27" fillId="0" borderId="41" xfId="2" applyFont="1" applyFill="1" applyBorder="1" applyAlignment="1">
      <alignment horizontal="justify" vertical="top" wrapText="1"/>
    </xf>
    <xf numFmtId="0" fontId="27" fillId="0" borderId="40" xfId="2" applyFont="1" applyFill="1" applyBorder="1" applyAlignment="1">
      <alignment horizontal="justify" vertical="top" wrapText="1"/>
    </xf>
    <xf numFmtId="0" fontId="3" fillId="0" borderId="0" xfId="2" applyFont="1" applyFill="1" applyAlignment="1">
      <alignment horizontal="left" vertical="top" wrapText="1" shrinkToFi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0" fontId="27" fillId="0" borderId="26" xfId="2" applyFont="1" applyFill="1" applyBorder="1" applyAlignment="1">
      <alignment horizontal="left" vertical="top" wrapText="1"/>
    </xf>
    <xf numFmtId="0" fontId="32" fillId="0" borderId="0" xfId="2" applyFont="1" applyFill="1" applyAlignment="1">
      <alignment horizontal="center"/>
    </xf>
    <xf numFmtId="0" fontId="6" fillId="0" borderId="0" xfId="1" applyFont="1" applyFill="1"/>
    <xf numFmtId="0" fontId="36"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8"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39" fillId="0" borderId="0" xfId="1" applyFont="1"/>
    <xf numFmtId="0" fontId="4" fillId="0" borderId="0" xfId="1" applyFont="1" applyAlignment="1">
      <alignment horizontal="center" vertical="center"/>
    </xf>
    <xf numFmtId="0" fontId="37"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39"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39" fillId="24" borderId="0" xfId="1" applyFont="1" applyFill="1" applyBorder="1"/>
    <xf numFmtId="0" fontId="39" fillId="24" borderId="0" xfId="1" applyFont="1" applyFill="1"/>
    <xf numFmtId="0" fontId="3" fillId="0" borderId="1" xfId="1" applyFont="1" applyBorder="1" applyAlignment="1">
      <alignment horizontal="left" vertical="center" wrapText="1"/>
    </xf>
    <xf numFmtId="0" fontId="40" fillId="0" borderId="0" xfId="1" applyFont="1" applyBorder="1"/>
    <xf numFmtId="0" fontId="40" fillId="0" borderId="0" xfId="1" applyFont="1"/>
    <xf numFmtId="0" fontId="40" fillId="0" borderId="0" xfId="1" applyFont="1" applyAlignment="1">
      <alignment horizontal="center" vertical="center"/>
    </xf>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42" fillId="0" borderId="1" xfId="1" applyFont="1" applyBorder="1" applyAlignment="1">
      <alignment horizontal="center" vertical="center"/>
    </xf>
    <xf numFmtId="0" fontId="42" fillId="0" borderId="4" xfId="1" applyFont="1" applyBorder="1" applyAlignment="1">
      <alignment horizontal="center" vertical="center"/>
    </xf>
    <xf numFmtId="0" fontId="40" fillId="0" borderId="1" xfId="1" applyFont="1" applyBorder="1"/>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3" fillId="0" borderId="1" xfId="0" applyFont="1" applyBorder="1" applyAlignment="1">
      <alignment horizontal="left"/>
    </xf>
    <xf numFmtId="0" fontId="43" fillId="0" borderId="1" xfId="0" applyFont="1" applyFill="1" applyBorder="1" applyAlignment="1">
      <alignment horizontal="center" vertical="center" wrapText="1"/>
    </xf>
    <xf numFmtId="0" fontId="43" fillId="0" borderId="1" xfId="0" applyFont="1" applyBorder="1" applyAlignment="1">
      <alignment horizontal="center" vertical="center"/>
    </xf>
    <xf numFmtId="0" fontId="43" fillId="0" borderId="1" xfId="0" applyFont="1" applyBorder="1"/>
    <xf numFmtId="0" fontId="43" fillId="0" borderId="1" xfId="0" applyFont="1" applyFill="1" applyBorder="1" applyAlignment="1">
      <alignment horizontal="center" vertical="center"/>
    </xf>
    <xf numFmtId="0" fontId="43" fillId="0" borderId="1" xfId="0" applyFont="1" applyFill="1" applyBorder="1" applyAlignment="1">
      <alignment vertical="center"/>
    </xf>
    <xf numFmtId="0" fontId="43" fillId="0" borderId="1" xfId="0" applyFont="1" applyFill="1" applyBorder="1" applyAlignment="1">
      <alignment wrapText="1"/>
    </xf>
    <xf numFmtId="0" fontId="42" fillId="0" borderId="0" xfId="0" applyFont="1"/>
    <xf numFmtId="49" fontId="3" fillId="0" borderId="1" xfId="1" applyNumberFormat="1" applyFont="1" applyBorder="1" applyAlignment="1">
      <alignment horizontal="center" vertical="center"/>
    </xf>
    <xf numFmtId="0" fontId="36" fillId="0" borderId="0" xfId="1" applyFont="1" applyAlignment="1">
      <alignment horizontal="center" vertical="center"/>
    </xf>
    <xf numFmtId="0" fontId="39" fillId="0" borderId="0" xfId="1" applyFont="1" applyBorder="1" applyAlignment="1">
      <alignment horizontal="center"/>
    </xf>
    <xf numFmtId="0" fontId="39" fillId="0" borderId="0" xfId="1" applyFont="1" applyAlignment="1">
      <alignment horizont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3" fontId="27" fillId="0" borderId="0" xfId="67" applyNumberFormat="1" applyFont="1" applyFill="1" applyBorder="1" applyAlignment="1">
      <alignment vertical="center"/>
    </xf>
    <xf numFmtId="3" fontId="27" fillId="0" borderId="5" xfId="67" applyNumberFormat="1" applyFont="1" applyFill="1" applyBorder="1" applyAlignment="1">
      <alignment vertical="center"/>
    </xf>
    <xf numFmtId="171" fontId="3" fillId="0" borderId="0" xfId="67" applyNumberFormat="1" applyFont="1" applyFill="1" applyAlignment="1">
      <alignment vertical="center"/>
    </xf>
    <xf numFmtId="0" fontId="4" fillId="0" borderId="0" xfId="2" applyFont="1" applyFill="1" applyAlignment="1">
      <alignment horizontal="right" vertical="center"/>
    </xf>
    <xf numFmtId="0" fontId="4" fillId="0" borderId="0" xfId="2" applyFont="1" applyFill="1" applyAlignment="1">
      <alignment horizontal="right"/>
    </xf>
    <xf numFmtId="0" fontId="40" fillId="0" borderId="0" xfId="1" applyFont="1" applyFill="1" applyAlignment="1">
      <alignment horizontal="center" vertical="center"/>
    </xf>
    <xf numFmtId="0" fontId="40" fillId="0" borderId="0" xfId="1" applyFont="1" applyFill="1"/>
    <xf numFmtId="0" fontId="43" fillId="0" borderId="0" xfId="0" applyFont="1" applyFill="1" applyAlignment="1">
      <alignment horizontal="center" vertical="center"/>
    </xf>
    <xf numFmtId="0" fontId="43" fillId="0" borderId="0" xfId="0" applyFont="1" applyFill="1"/>
    <xf numFmtId="0" fontId="37" fillId="0" borderId="0" xfId="2" applyFont="1" applyFill="1" applyAlignment="1">
      <alignment vertical="center"/>
    </xf>
    <xf numFmtId="0" fontId="3" fillId="0" borderId="1" xfId="45" applyFont="1" applyFill="1" applyBorder="1" applyAlignment="1">
      <alignment horizontal="left" vertical="center" wrapText="1"/>
    </xf>
    <xf numFmtId="173" fontId="29" fillId="0" borderId="1" xfId="45" applyNumberFormat="1" applyFont="1" applyFill="1" applyBorder="1" applyAlignment="1">
      <alignment horizontal="center" vertical="center" wrapText="1"/>
    </xf>
    <xf numFmtId="173" fontId="3" fillId="0" borderId="1" xfId="45" applyNumberFormat="1" applyFont="1" applyFill="1" applyBorder="1" applyAlignment="1">
      <alignment horizontal="center"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173" fontId="29" fillId="0" borderId="2" xfId="45" applyNumberFormat="1" applyFont="1" applyFill="1" applyBorder="1" applyAlignment="1">
      <alignment horizontal="center" vertical="center" wrapText="1"/>
    </xf>
    <xf numFmtId="173" fontId="3" fillId="0" borderId="2" xfId="45" applyNumberFormat="1" applyFont="1" applyFill="1" applyBorder="1" applyAlignment="1">
      <alignment horizontal="center"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9" fillId="0" borderId="1" xfId="49" applyFont="1" applyBorder="1" applyAlignment="1">
      <alignment horizontal="center" vertical="center"/>
    </xf>
    <xf numFmtId="0" fontId="49" fillId="0" borderId="0" xfId="49" applyFont="1"/>
    <xf numFmtId="1" fontId="3" fillId="0" borderId="1" xfId="49" applyNumberFormat="1" applyFont="1" applyBorder="1" applyAlignment="1">
      <alignment horizontal="center" vertical="center" wrapText="1"/>
    </xf>
    <xf numFmtId="0" fontId="27" fillId="0" borderId="38" xfId="49" applyFont="1" applyBorder="1" applyAlignment="1">
      <alignment horizontal="center" vertical="center" wrapText="1"/>
    </xf>
    <xf numFmtId="0" fontId="3" fillId="0" borderId="0" xfId="49" applyFont="1" applyAlignment="1">
      <alignment horizontal="center" vertical="center" wrapText="1"/>
    </xf>
    <xf numFmtId="0" fontId="3" fillId="25" borderId="0" xfId="2" applyFont="1" applyFill="1"/>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29" fillId="0" borderId="42" xfId="2" applyNumberFormat="1" applyFont="1" applyFill="1" applyBorder="1" applyAlignment="1">
      <alignment horizontal="center" vertical="top" wrapText="1" shrinkToFit="1"/>
    </xf>
    <xf numFmtId="14" fontId="3" fillId="0" borderId="42" xfId="2" applyNumberFormat="1" applyFont="1" applyFill="1" applyBorder="1" applyAlignment="1">
      <alignment horizontal="center" vertical="center" wrapText="1" shrinkToFit="1"/>
    </xf>
    <xf numFmtId="0" fontId="29" fillId="0" borderId="42" xfId="2" applyFont="1" applyFill="1" applyBorder="1" applyAlignment="1">
      <alignment horizontal="center" vertical="center" wrapText="1" shrinkToFit="1"/>
    </xf>
    <xf numFmtId="0" fontId="3" fillId="0" borderId="42" xfId="2" applyNumberFormat="1" applyFont="1" applyFill="1" applyBorder="1" applyAlignment="1">
      <alignment horizontal="center" vertical="center" wrapText="1" shrinkToFit="1"/>
    </xf>
    <xf numFmtId="0" fontId="3" fillId="0" borderId="42" xfId="2" applyFont="1" applyFill="1" applyBorder="1" applyAlignment="1">
      <alignment vertical="center" wrapText="1" shrinkToFit="1"/>
    </xf>
    <xf numFmtId="14" fontId="50" fillId="0" borderId="2" xfId="62" applyNumberFormat="1" applyFont="1" applyFill="1" applyBorder="1" applyAlignment="1" applyProtection="1">
      <alignment horizontal="center" vertical="center" wrapText="1"/>
      <protection locked="0"/>
    </xf>
    <xf numFmtId="14" fontId="50" fillId="0" borderId="42" xfId="62" applyNumberFormat="1" applyFont="1" applyFill="1" applyBorder="1" applyAlignment="1" applyProtection="1">
      <alignment horizontal="center" vertical="center" wrapText="1"/>
      <protection locked="0"/>
    </xf>
    <xf numFmtId="0" fontId="29" fillId="0" borderId="42" xfId="2" applyFont="1" applyFill="1" applyBorder="1" applyAlignment="1">
      <alignment horizontal="left" vertical="top" wrapText="1" shrinkToFit="1"/>
    </xf>
    <xf numFmtId="0" fontId="3" fillId="0" borderId="42" xfId="2" applyFont="1" applyFill="1" applyBorder="1" applyAlignment="1">
      <alignment horizontal="left" vertical="top" wrapText="1" shrinkToFit="1"/>
    </xf>
    <xf numFmtId="14" fontId="29" fillId="0" borderId="42" xfId="2" applyNumberFormat="1" applyFont="1" applyFill="1" applyBorder="1" applyAlignment="1">
      <alignment horizontal="center" vertical="top" wrapText="1" shrinkToFi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0" fontId="51" fillId="0" borderId="44" xfId="67" applyFont="1" applyFill="1" applyBorder="1" applyAlignment="1">
      <alignment horizontal="center" vertical="center"/>
    </xf>
    <xf numFmtId="0" fontId="51" fillId="0" borderId="45" xfId="67" applyFont="1" applyFill="1" applyBorder="1" applyAlignment="1">
      <alignment horizontal="center" vertical="center"/>
    </xf>
    <xf numFmtId="0" fontId="52" fillId="0" borderId="45" xfId="67" applyFont="1" applyFill="1" applyBorder="1" applyAlignment="1">
      <alignment vertical="center"/>
    </xf>
    <xf numFmtId="0" fontId="53" fillId="0" borderId="45" xfId="67" applyFont="1" applyFill="1" applyBorder="1" applyAlignment="1">
      <alignment horizontal="left" vertical="center"/>
    </xf>
    <xf numFmtId="0" fontId="54" fillId="0" borderId="45" xfId="67" applyFont="1" applyFill="1" applyBorder="1" applyAlignment="1">
      <alignment vertical="center"/>
    </xf>
    <xf numFmtId="0" fontId="52" fillId="0" borderId="46" xfId="67" applyFont="1" applyFill="1" applyBorder="1" applyAlignment="1">
      <alignment vertical="center"/>
    </xf>
    <xf numFmtId="0" fontId="52" fillId="0" borderId="0" xfId="67" applyFont="1" applyFill="1" applyBorder="1" applyAlignment="1">
      <alignment vertical="center"/>
    </xf>
    <xf numFmtId="0" fontId="52" fillId="0" borderId="47" xfId="67" applyFont="1" applyFill="1" applyBorder="1" applyAlignment="1">
      <alignment vertical="center"/>
    </xf>
    <xf numFmtId="3" fontId="55" fillId="0" borderId="33" xfId="67" applyNumberFormat="1" applyFont="1" applyFill="1" applyBorder="1" applyAlignment="1">
      <alignment vertical="center"/>
    </xf>
    <xf numFmtId="0" fontId="51" fillId="0" borderId="0" xfId="67" applyFont="1" applyFill="1" applyBorder="1" applyAlignment="1">
      <alignment vertical="center"/>
    </xf>
    <xf numFmtId="0" fontId="52" fillId="0" borderId="48" xfId="67" applyFont="1" applyFill="1" applyBorder="1" applyAlignment="1">
      <alignment vertical="center"/>
    </xf>
    <xf numFmtId="3" fontId="55" fillId="0" borderId="34" xfId="67" applyNumberFormat="1" applyFont="1" applyFill="1" applyBorder="1" applyAlignment="1">
      <alignment vertical="center"/>
    </xf>
    <xf numFmtId="4" fontId="56" fillId="0" borderId="5" xfId="67" applyNumberFormat="1" applyFont="1" applyFill="1" applyBorder="1" applyAlignment="1">
      <alignment horizontal="center" vertical="center"/>
    </xf>
    <xf numFmtId="3" fontId="56" fillId="0" borderId="5" xfId="67" applyNumberFormat="1" applyFont="1" applyFill="1" applyBorder="1" applyAlignment="1">
      <alignment horizontal="center" vertical="center"/>
    </xf>
    <xf numFmtId="0" fontId="54" fillId="0" borderId="42" xfId="67" applyFont="1" applyFill="1" applyBorder="1" applyAlignment="1">
      <alignment horizontal="center" vertical="center"/>
    </xf>
    <xf numFmtId="0" fontId="56" fillId="0" borderId="5" xfId="67" applyFont="1" applyFill="1" applyBorder="1" applyAlignment="1">
      <alignment horizontal="center" vertical="center"/>
    </xf>
    <xf numFmtId="0" fontId="52" fillId="0" borderId="49" xfId="67" applyFont="1" applyFill="1" applyBorder="1" applyAlignment="1">
      <alignment vertical="center"/>
    </xf>
    <xf numFmtId="10" fontId="55" fillId="0" borderId="34" xfId="67" applyNumberFormat="1" applyFont="1" applyFill="1" applyBorder="1" applyAlignment="1">
      <alignment vertical="center"/>
    </xf>
    <xf numFmtId="3" fontId="55" fillId="0" borderId="31" xfId="67" applyNumberFormat="1" applyFont="1" applyFill="1" applyBorder="1" applyAlignment="1">
      <alignment vertical="center"/>
    </xf>
    <xf numFmtId="9" fontId="55" fillId="0" borderId="36" xfId="67" applyNumberFormat="1" applyFont="1" applyFill="1" applyBorder="1" applyAlignment="1">
      <alignment vertical="center"/>
    </xf>
    <xf numFmtId="0" fontId="52" fillId="0" borderId="50" xfId="67" applyFont="1" applyFill="1" applyBorder="1" applyAlignment="1">
      <alignment vertical="center"/>
    </xf>
    <xf numFmtId="3" fontId="55" fillId="0" borderId="30" xfId="67" applyNumberFormat="1" applyFont="1" applyFill="1" applyBorder="1" applyAlignment="1">
      <alignment vertical="center"/>
    </xf>
    <xf numFmtId="0" fontId="52" fillId="0" borderId="51" xfId="67" applyFont="1" applyFill="1" applyBorder="1" applyAlignment="1">
      <alignment vertical="center"/>
    </xf>
    <xf numFmtId="10" fontId="55" fillId="0" borderId="37" xfId="67" applyNumberFormat="1" applyFont="1" applyFill="1" applyBorder="1" applyAlignment="1">
      <alignment vertical="center"/>
    </xf>
    <xf numFmtId="10" fontId="55" fillId="0" borderId="32" xfId="67" applyNumberFormat="1" applyFont="1" applyFill="1" applyBorder="1" applyAlignment="1">
      <alignment vertical="center"/>
    </xf>
    <xf numFmtId="0" fontId="52" fillId="0" borderId="52" xfId="67" applyFont="1" applyFill="1" applyBorder="1" applyAlignment="1">
      <alignment vertical="center"/>
    </xf>
    <xf numFmtId="10" fontId="55" fillId="0" borderId="35" xfId="67" applyNumberFormat="1" applyFont="1" applyFill="1" applyBorder="1" applyAlignment="1">
      <alignment vertical="center"/>
    </xf>
    <xf numFmtId="0" fontId="57" fillId="0" borderId="0" xfId="67" applyFont="1" applyFill="1" applyBorder="1" applyAlignment="1">
      <alignment vertical="center"/>
    </xf>
    <xf numFmtId="0" fontId="52" fillId="0" borderId="53" xfId="67" applyFont="1" applyFill="1" applyBorder="1" applyAlignment="1">
      <alignment horizontal="left" vertical="center"/>
    </xf>
    <xf numFmtId="1" fontId="52" fillId="0" borderId="24" xfId="67" applyNumberFormat="1" applyFont="1" applyFill="1" applyBorder="1" applyAlignment="1">
      <alignment horizontal="center" vertical="center"/>
    </xf>
    <xf numFmtId="0" fontId="52" fillId="0" borderId="54" xfId="67" applyFont="1" applyFill="1" applyBorder="1" applyAlignment="1">
      <alignment vertical="center"/>
    </xf>
    <xf numFmtId="10" fontId="55" fillId="0" borderId="42" xfId="67" applyNumberFormat="1" applyFont="1" applyFill="1" applyBorder="1" applyAlignment="1">
      <alignment vertical="center"/>
    </xf>
    <xf numFmtId="0" fontId="52" fillId="0" borderId="55" xfId="67" applyFont="1" applyFill="1" applyBorder="1" applyAlignment="1">
      <alignment vertical="center"/>
    </xf>
    <xf numFmtId="0" fontId="52" fillId="0" borderId="56" xfId="67" applyFont="1" applyFill="1" applyBorder="1" applyAlignment="1">
      <alignment vertical="center"/>
    </xf>
    <xf numFmtId="0" fontId="51" fillId="0" borderId="53" xfId="67" applyFont="1" applyFill="1" applyBorder="1" applyAlignment="1">
      <alignment vertical="center"/>
    </xf>
    <xf numFmtId="3" fontId="55" fillId="0" borderId="42" xfId="67" applyNumberFormat="1" applyFont="1" applyFill="1" applyBorder="1" applyAlignment="1">
      <alignment vertical="center"/>
    </xf>
    <xf numFmtId="3" fontId="55" fillId="0" borderId="23" xfId="67" applyNumberFormat="1" applyFont="1" applyFill="1" applyBorder="1" applyAlignment="1">
      <alignment vertical="center"/>
    </xf>
    <xf numFmtId="3" fontId="57" fillId="0" borderId="0" xfId="67" applyNumberFormat="1" applyFont="1" applyFill="1" applyBorder="1" applyAlignment="1">
      <alignment horizontal="center" vertical="center"/>
    </xf>
    <xf numFmtId="0" fontId="51" fillId="0" borderId="54" xfId="67" applyFont="1" applyFill="1" applyBorder="1" applyAlignment="1">
      <alignment vertical="center"/>
    </xf>
    <xf numFmtId="3" fontId="51" fillId="0" borderId="42" xfId="67" applyNumberFormat="1" applyFont="1" applyFill="1" applyBorder="1" applyAlignment="1">
      <alignment vertical="center"/>
    </xf>
    <xf numFmtId="0" fontId="52" fillId="0" borderId="54" xfId="67" applyFont="1" applyFill="1" applyBorder="1" applyAlignment="1">
      <alignment horizontal="left" vertical="center"/>
    </xf>
    <xf numFmtId="0" fontId="51" fillId="0" borderId="54" xfId="67" applyFont="1" applyFill="1" applyBorder="1" applyAlignment="1">
      <alignment horizontal="left" vertical="center"/>
    </xf>
    <xf numFmtId="0" fontId="51" fillId="0" borderId="55" xfId="67" applyFont="1" applyFill="1" applyBorder="1" applyAlignment="1">
      <alignment horizontal="left" vertical="center"/>
    </xf>
    <xf numFmtId="3" fontId="51" fillId="0" borderId="23" xfId="67" applyNumberFormat="1" applyFont="1" applyFill="1" applyBorder="1" applyAlignment="1">
      <alignment vertical="center"/>
    </xf>
    <xf numFmtId="167" fontId="58" fillId="0" borderId="0" xfId="67" applyNumberFormat="1" applyFont="1" applyFill="1" applyBorder="1" applyAlignment="1">
      <alignment horizontal="center" vertical="center"/>
    </xf>
    <xf numFmtId="0" fontId="52" fillId="0" borderId="54" xfId="67" applyFont="1" applyFill="1" applyBorder="1" applyAlignment="1">
      <alignment horizontal="left" vertical="center" wrapText="1"/>
    </xf>
    <xf numFmtId="168" fontId="55" fillId="0" borderId="42" xfId="67" applyNumberFormat="1" applyFont="1" applyFill="1" applyBorder="1" applyAlignment="1">
      <alignment horizontal="center" vertical="center"/>
    </xf>
    <xf numFmtId="169" fontId="51" fillId="0" borderId="42" xfId="67" applyNumberFormat="1" applyFont="1" applyFill="1" applyBorder="1" applyAlignment="1">
      <alignment vertical="center"/>
    </xf>
    <xf numFmtId="170" fontId="51" fillId="0" borderId="42" xfId="67" applyNumberFormat="1" applyFont="1" applyFill="1" applyBorder="1" applyAlignment="1">
      <alignment vertical="center"/>
    </xf>
    <xf numFmtId="0" fontId="51" fillId="0" borderId="55" xfId="67" applyFont="1" applyFill="1" applyBorder="1" applyAlignment="1">
      <alignment vertical="center"/>
    </xf>
    <xf numFmtId="170" fontId="51" fillId="0" borderId="23" xfId="67" applyNumberFormat="1" applyFont="1" applyFill="1" applyBorder="1" applyAlignment="1">
      <alignment vertical="center"/>
    </xf>
    <xf numFmtId="0" fontId="52" fillId="0" borderId="57" xfId="67" applyFont="1" applyFill="1" applyBorder="1" applyAlignment="1">
      <alignment vertical="center"/>
    </xf>
    <xf numFmtId="0" fontId="52" fillId="0" borderId="58" xfId="67" applyFont="1" applyFill="1" applyBorder="1" applyAlignment="1">
      <alignment vertical="center"/>
    </xf>
    <xf numFmtId="0" fontId="52" fillId="0" borderId="60" xfId="67" applyFont="1" applyFill="1" applyBorder="1" applyAlignment="1">
      <alignment vertical="center"/>
    </xf>
    <xf numFmtId="0" fontId="36" fillId="0" borderId="0" xfId="1" applyFont="1" applyFill="1" applyAlignment="1">
      <alignment horizontal="left" vertical="center"/>
    </xf>
    <xf numFmtId="0" fontId="32" fillId="0" borderId="0" xfId="1" applyFont="1" applyFill="1" applyAlignment="1">
      <alignment vertical="center"/>
    </xf>
    <xf numFmtId="0" fontId="41" fillId="0" borderId="0" xfId="1" applyFont="1" applyFill="1" applyAlignment="1">
      <alignment vertical="center"/>
    </xf>
    <xf numFmtId="0" fontId="3" fillId="0" borderId="0" xfId="1" applyFont="1" applyFill="1" applyAlignment="1">
      <alignment vertical="center"/>
    </xf>
    <xf numFmtId="0" fontId="6" fillId="0" borderId="0" xfId="1" applyFont="1" applyFill="1" applyBorder="1"/>
    <xf numFmtId="0" fontId="41" fillId="0" borderId="0" xfId="1" applyFont="1" applyFill="1" applyAlignment="1">
      <alignment vertical="center" wrapText="1"/>
    </xf>
    <xf numFmtId="0" fontId="4" fillId="0" borderId="0" xfId="1" applyFont="1" applyFill="1" applyAlignment="1">
      <alignment horizontal="center" vertical="center"/>
    </xf>
    <xf numFmtId="0" fontId="39" fillId="0" borderId="0" xfId="1" applyFont="1" applyFill="1"/>
    <xf numFmtId="0" fontId="37" fillId="0" borderId="0" xfId="1" applyFont="1" applyFill="1" applyAlignment="1">
      <alignment vertical="center"/>
    </xf>
    <xf numFmtId="4" fontId="54" fillId="0" borderId="42" xfId="67" applyNumberFormat="1" applyFont="1" applyFill="1" applyBorder="1" applyAlignment="1">
      <alignment horizontal="center" vertical="center"/>
    </xf>
    <xf numFmtId="3" fontId="54" fillId="0" borderId="42" xfId="67" applyNumberFormat="1" applyFont="1" applyFill="1" applyBorder="1" applyAlignment="1">
      <alignment horizontal="center" vertical="center"/>
    </xf>
    <xf numFmtId="0" fontId="29" fillId="0" borderId="61" xfId="2" applyNumberFormat="1" applyFont="1" applyFill="1" applyBorder="1" applyAlignment="1">
      <alignment horizontal="center" vertical="top" wrapText="1" shrinkToFit="1"/>
    </xf>
    <xf numFmtId="14" fontId="3" fillId="0" borderId="61" xfId="2" applyNumberFormat="1" applyFont="1" applyFill="1" applyBorder="1" applyAlignment="1">
      <alignment horizontal="center" vertical="center" wrapText="1" shrinkToFit="1"/>
    </xf>
    <xf numFmtId="0" fontId="43" fillId="0" borderId="61" xfId="0" applyFont="1" applyFill="1" applyBorder="1"/>
    <xf numFmtId="14" fontId="3" fillId="0" borderId="61" xfId="2" applyNumberFormat="1" applyFont="1" applyBorder="1" applyAlignment="1">
      <alignment horizontal="center" vertical="center" wrapText="1" shrinkToFit="1"/>
    </xf>
    <xf numFmtId="0" fontId="37" fillId="0" borderId="0" xfId="1" applyFont="1" applyAlignment="1">
      <alignment horizontal="center" vertical="center" wrapText="1"/>
    </xf>
    <xf numFmtId="0" fontId="29" fillId="0" borderId="0" xfId="0" applyFont="1" applyFill="1" applyAlignment="1">
      <alignment horizontal="right" vertical="center"/>
    </xf>
    <xf numFmtId="0" fontId="32" fillId="0" borderId="0" xfId="1" applyFont="1" applyAlignment="1">
      <alignment horizontal="center" vertical="center"/>
    </xf>
    <xf numFmtId="0" fontId="37" fillId="0" borderId="0" xfId="1" applyFont="1" applyAlignment="1">
      <alignment horizontal="center" vertical="center"/>
    </xf>
    <xf numFmtId="0" fontId="3" fillId="0" borderId="0" xfId="1" applyFont="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1" xfId="1" applyFont="1" applyBorder="1" applyAlignment="1">
      <alignment horizontal="center" vertical="center" wrapText="1"/>
    </xf>
    <xf numFmtId="0" fontId="29" fillId="0" borderId="0" xfId="0" applyFont="1" applyFill="1" applyAlignment="1">
      <alignment horizontal="center" vertical="center"/>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39" xfId="62" applyFont="1" applyBorder="1" applyAlignment="1">
      <alignment horizontal="center" vertical="center"/>
    </xf>
    <xf numFmtId="0" fontId="3" fillId="0" borderId="6" xfId="62" applyFont="1" applyBorder="1" applyAlignment="1">
      <alignment horizontal="center" vertical="center"/>
    </xf>
    <xf numFmtId="0" fontId="3" fillId="0" borderId="2" xfId="62" applyFont="1" applyBorder="1" applyAlignment="1">
      <alignment horizontal="center"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52" fillId="0" borderId="56" xfId="0" applyFont="1" applyFill="1" applyBorder="1" applyAlignment="1">
      <alignment horizontal="left" vertical="center" wrapText="1"/>
    </xf>
    <xf numFmtId="0" fontId="52" fillId="0" borderId="0" xfId="0" applyFont="1" applyFill="1" applyBorder="1" applyAlignment="1">
      <alignment horizontal="left" vertical="center" wrapText="1"/>
    </xf>
    <xf numFmtId="0" fontId="52" fillId="0" borderId="59" xfId="67" applyFont="1" applyFill="1" applyBorder="1" applyAlignment="1">
      <alignment horizontal="left" vertical="center" wrapText="1"/>
    </xf>
    <xf numFmtId="0" fontId="52" fillId="0" borderId="60" xfId="67" applyFont="1" applyFill="1" applyBorder="1" applyAlignment="1">
      <alignment horizontal="left" vertical="center" wrapTex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37" fillId="0" borderId="0" xfId="1" applyFont="1" applyFill="1" applyAlignment="1">
      <alignment horizontal="center" vertical="center"/>
    </xf>
    <xf numFmtId="0" fontId="54" fillId="0" borderId="4" xfId="67" applyFont="1" applyFill="1" applyBorder="1" applyAlignment="1">
      <alignment horizontal="center" vertical="center"/>
    </xf>
    <xf numFmtId="0" fontId="54" fillId="0" borderId="7" xfId="67" applyFont="1" applyFill="1" applyBorder="1" applyAlignment="1">
      <alignment horizontal="center" vertical="center"/>
    </xf>
    <xf numFmtId="0" fontId="54" fillId="0" borderId="3" xfId="67" applyFont="1" applyFill="1" applyBorder="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29" fillId="0" borderId="61" xfId="2" applyFont="1" applyFill="1" applyBorder="1" applyAlignment="1">
      <alignment horizontal="center" vertical="center" wrapText="1" shrinkToFit="1"/>
    </xf>
    <xf numFmtId="0" fontId="29" fillId="0" borderId="42" xfId="2"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2" xfId="2" applyNumberFormat="1" applyFont="1" applyFill="1" applyBorder="1" applyAlignment="1">
      <alignment horizontal="center" vertical="center" wrapText="1" shrinkToFit="1"/>
    </xf>
    <xf numFmtId="0" fontId="29" fillId="0" borderId="43"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62" xfId="2" applyFont="1" applyFill="1" applyBorder="1" applyAlignment="1">
      <alignment horizontal="center" vertical="center" wrapText="1" shrinkToFit="1"/>
    </xf>
    <xf numFmtId="0" fontId="29" fillId="0" borderId="63" xfId="2" applyFont="1" applyFill="1" applyBorder="1" applyAlignment="1">
      <alignment horizontal="center" vertical="center" wrapText="1" shrinkToFit="1"/>
    </xf>
    <xf numFmtId="0" fontId="3" fillId="0" borderId="0" xfId="0" applyFont="1" applyFill="1" applyBorder="1" applyAlignment="1">
      <alignment horizontal="left" wrapText="1"/>
    </xf>
    <xf numFmtId="0" fontId="3" fillId="0" borderId="0" xfId="0" applyFont="1" applyFill="1" applyBorder="1" applyAlignment="1"/>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0" xfId="2" applyFont="1" applyFill="1" applyAlignment="1">
      <alignment horizontal="center"/>
    </xf>
    <xf numFmtId="0" fontId="29" fillId="0" borderId="38" xfId="5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1" xfId="2" applyFont="1" applyBorder="1" applyAlignment="1">
      <alignment horizontal="center" vertical="center"/>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xf numFmtId="0" fontId="32" fillId="0" borderId="0" xfId="2" applyFont="1" applyFill="1" applyAlignment="1">
      <alignment horizontal="center"/>
    </xf>
    <xf numFmtId="14" fontId="3" fillId="0" borderId="64" xfId="2" applyNumberFormat="1" applyFont="1" applyBorder="1" applyAlignment="1">
      <alignment horizontal="center" vertical="center" wrapText="1" shrinkToFit="1"/>
    </xf>
    <xf numFmtId="14" fontId="3" fillId="0" borderId="64" xfId="2" applyNumberFormat="1" applyFont="1" applyFill="1" applyBorder="1" applyAlignment="1">
      <alignment horizontal="center" vertical="center" wrapText="1" shrinkToFit="1"/>
    </xf>
    <xf numFmtId="0" fontId="3" fillId="0" borderId="64" xfId="2" applyNumberFormat="1" applyFont="1" applyFill="1" applyBorder="1" applyAlignment="1">
      <alignment horizontal="center" vertical="center" wrapText="1" shrinkToFit="1"/>
    </xf>
    <xf numFmtId="0" fontId="3" fillId="0" borderId="64" xfId="2" applyFont="1" applyFill="1" applyBorder="1" applyAlignment="1">
      <alignment vertical="center" wrapText="1" shrinkToFit="1"/>
    </xf>
    <xf numFmtId="0" fontId="3" fillId="0" borderId="64" xfId="2" applyNumberFormat="1" applyFont="1" applyFill="1" applyBorder="1" applyAlignment="1">
      <alignment horizontal="left" vertical="center" wrapText="1" shrinkToFit="1"/>
    </xf>
    <xf numFmtId="175" fontId="29" fillId="0" borderId="64" xfId="2" applyNumberFormat="1" applyFont="1" applyFill="1" applyBorder="1" applyAlignment="1">
      <alignment horizontal="right" vertical="center" wrapText="1" shrinkToFi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Денежный поток на собственный капитал, руб.</a:t>
            </a:r>
          </a:p>
        </c:rich>
      </c:tx>
      <c:layout>
        <c:manualLayout>
          <c:xMode val="edge"/>
          <c:yMode val="edge"/>
          <c:x val="0.25632437500598165"/>
          <c:y val="1.8908870959031421E-2"/>
        </c:manualLayout>
      </c:layout>
      <c:overlay val="0"/>
      <c:spPr>
        <a:noFill/>
        <a:ln w="25400">
          <a:noFill/>
        </a:ln>
      </c:spPr>
    </c:title>
    <c:autoTitleDeleted val="0"/>
    <c:plotArea>
      <c:layout>
        <c:manualLayout>
          <c:layoutTarget val="inner"/>
          <c:xMode val="edge"/>
          <c:yMode val="edge"/>
          <c:x val="7.4119076549210433E-2"/>
          <c:y val="0.10288065843621444"/>
          <c:w val="0.92466585662211809"/>
          <c:h val="0.83127572016460904"/>
        </c:manualLayout>
      </c:layout>
      <c:lineChart>
        <c:grouping val="standard"/>
        <c:varyColors val="0"/>
        <c:ser>
          <c:idx val="0"/>
          <c:order val="0"/>
          <c:tx>
            <c:v>PV</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-514068630.97866541</c:v>
              </c:pt>
              <c:pt idx="1">
                <c:v>-498072577.01492107</c:v>
              </c:pt>
              <c:pt idx="2">
                <c:v>-240535909.84310636</c:v>
              </c:pt>
              <c:pt idx="3">
                <c:v>-19904049.415975321</c:v>
              </c:pt>
              <c:pt idx="4">
                <c:v>-17220884.502095774</c:v>
              </c:pt>
              <c:pt idx="5">
                <c:v>-9089866.5553098191</c:v>
              </c:pt>
              <c:pt idx="6">
                <c:v>-2435604.4849228421</c:v>
              </c:pt>
              <c:pt idx="7">
                <c:v>2593924.0068998327</c:v>
              </c:pt>
              <c:pt idx="8">
                <c:v>6315289.1630500956</c:v>
              </c:pt>
              <c:pt idx="9">
                <c:v>8989309.3605816625</c:v>
              </c:pt>
              <c:pt idx="10">
                <c:v>8007955.0005677259</c:v>
              </c:pt>
              <c:pt idx="11">
                <c:v>6934709.7980473004</c:v>
              </c:pt>
              <c:pt idx="12">
                <c:v>6005400.4578001965</c:v>
              </c:pt>
              <c:pt idx="13">
                <c:v>5200713.1298646173</c:v>
              </c:pt>
              <c:pt idx="14">
                <c:v>4490852.4664322548</c:v>
              </c:pt>
              <c:pt idx="15">
                <c:v>3861942.4589203503</c:v>
              </c:pt>
              <c:pt idx="16">
                <c:v>3321979.2901944574</c:v>
              </c:pt>
              <c:pt idx="17">
                <c:v>2858244.8806535127</c:v>
              </c:pt>
              <c:pt idx="18">
                <c:v>2459861.5532364924</c:v>
              </c:pt>
              <c:pt idx="19">
                <c:v>2117522.2599699218</c:v>
              </c:pt>
              <c:pt idx="20">
                <c:v>1823260.8931908428</c:v>
              </c:pt>
              <c:pt idx="21">
                <c:v>1570256.6417294997</c:v>
              </c:pt>
              <c:pt idx="22">
                <c:v>1279823.5276022675</c:v>
              </c:pt>
              <c:pt idx="23">
                <c:v>1024548.3145453739</c:v>
              </c:pt>
              <c:pt idx="24">
                <c:v>887463.76403559744</c:v>
              </c:pt>
              <c:pt idx="25">
                <c:v>768739.99741229683</c:v>
              </c:pt>
              <c:pt idx="26">
                <c:v>665915.82291468326</c:v>
              </c:pt>
              <c:pt idx="27">
                <c:v>576860.17187316937</c:v>
              </c:pt>
              <c:pt idx="28">
                <c:v>484213.7428750816</c:v>
              </c:pt>
              <c:pt idx="29">
                <c:v>352822.7784151634</c:v>
              </c:pt>
              <c:pt idx="30">
                <c:v>305663.95619988808</c:v>
              </c:pt>
              <c:pt idx="31">
                <c:v>264816.32083012664</c:v>
              </c:pt>
              <c:pt idx="32">
                <c:v>229434.42563049801</c:v>
              </c:pt>
              <c:pt idx="33">
                <c:v>198786.16763882057</c:v>
              </c:pt>
              <c:pt idx="34">
                <c:v>172237.58308929115</c:v>
              </c:pt>
              <c:pt idx="35">
                <c:v>149239.68348174004</c:v>
              </c:pt>
              <c:pt idx="36">
                <c:v>129317.05826914136</c:v>
              </c:pt>
              <c:pt idx="37">
                <c:v>112058.0069890828</c:v>
              </c:pt>
              <c:pt idx="38">
                <c:v>97105.995515959759</c:v>
              </c:pt>
            </c:numLit>
          </c:val>
          <c:smooth val="0"/>
        </c:ser>
        <c:ser>
          <c:idx val="1"/>
          <c:order val="1"/>
          <c:tx>
            <c:v>NPV (без учета продажи)</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-514068630.97866541</c:v>
              </c:pt>
              <c:pt idx="1">
                <c:v>-1012141207.9935865</c:v>
              </c:pt>
              <c:pt idx="2">
                <c:v>-1252677117.8366928</c:v>
              </c:pt>
              <c:pt idx="3">
                <c:v>-1272581167.2526681</c:v>
              </c:pt>
              <c:pt idx="4">
                <c:v>-1289802051.7547638</c:v>
              </c:pt>
              <c:pt idx="5">
                <c:v>-1298891918.3100736</c:v>
              </c:pt>
              <c:pt idx="6">
                <c:v>-1301327522.7949965</c:v>
              </c:pt>
              <c:pt idx="7">
                <c:v>-1298733598.7880967</c:v>
              </c:pt>
              <c:pt idx="8">
                <c:v>-1292418309.6250465</c:v>
              </c:pt>
              <c:pt idx="9">
                <c:v>-1283429000.2644649</c:v>
              </c:pt>
              <c:pt idx="10">
                <c:v>-1275421045.2638972</c:v>
              </c:pt>
              <c:pt idx="11">
                <c:v>-1268486335.4658499</c:v>
              </c:pt>
              <c:pt idx="12">
                <c:v>-1262480935.0080497</c:v>
              </c:pt>
              <c:pt idx="13">
                <c:v>-1257280221.878185</c:v>
              </c:pt>
              <c:pt idx="14">
                <c:v>-1252789369.4117527</c:v>
              </c:pt>
              <c:pt idx="15">
                <c:v>-1248927426.9528325</c:v>
              </c:pt>
              <c:pt idx="16">
                <c:v>-1245605447.6626379</c:v>
              </c:pt>
              <c:pt idx="17">
                <c:v>-1242747202.7819843</c:v>
              </c:pt>
              <c:pt idx="18">
                <c:v>-1240287341.2287478</c:v>
              </c:pt>
              <c:pt idx="19">
                <c:v>-1238169818.9687779</c:v>
              </c:pt>
              <c:pt idx="20">
                <c:v>-1236346558.075587</c:v>
              </c:pt>
              <c:pt idx="21">
                <c:v>-1234776301.4338574</c:v>
              </c:pt>
              <c:pt idx="22">
                <c:v>-1233496477.9062552</c:v>
              </c:pt>
              <c:pt idx="23">
                <c:v>-1232471929.5917099</c:v>
              </c:pt>
              <c:pt idx="24">
                <c:v>-1231584465.8276742</c:v>
              </c:pt>
              <c:pt idx="25">
                <c:v>-1230815725.8302619</c:v>
              </c:pt>
              <c:pt idx="26">
                <c:v>-1230149810.0073473</c:v>
              </c:pt>
              <c:pt idx="27">
                <c:v>-1229572949.8354743</c:v>
              </c:pt>
              <c:pt idx="28">
                <c:v>-1229088736.0925992</c:v>
              </c:pt>
              <c:pt idx="29">
                <c:v>-1228735913.314184</c:v>
              </c:pt>
              <c:pt idx="30">
                <c:v>-1228430249.3579841</c:v>
              </c:pt>
              <c:pt idx="31">
                <c:v>-1228165433.037154</c:v>
              </c:pt>
              <c:pt idx="32">
                <c:v>-1227935998.6115234</c:v>
              </c:pt>
              <c:pt idx="33">
                <c:v>-1227737212.4438846</c:v>
              </c:pt>
              <c:pt idx="34">
                <c:v>-1227564974.8607953</c:v>
              </c:pt>
              <c:pt idx="35">
                <c:v>-1227415735.1773136</c:v>
              </c:pt>
              <c:pt idx="36">
                <c:v>-1227286418.1190445</c:v>
              </c:pt>
              <c:pt idx="37">
                <c:v>-1227174360.1120555</c:v>
              </c:pt>
              <c:pt idx="38">
                <c:v>-1227077254.1165395</c:v>
              </c:pt>
            </c:numLit>
          </c:val>
          <c:smooth val="0"/>
        </c:ser>
        <c:dLbls>
          <c:showLegendKey val="0"/>
          <c:showVal val="0"/>
          <c:showCatName val="0"/>
          <c:showSerName val="0"/>
          <c:showPercent val="0"/>
          <c:showBubbleSize val="0"/>
        </c:dLbls>
        <c:smooth val="0"/>
        <c:axId val="547650832"/>
        <c:axId val="547614768"/>
      </c:lineChart>
      <c:catAx>
        <c:axId val="547650832"/>
        <c:scaling>
          <c:orientation val="minMax"/>
        </c:scaling>
        <c:delete val="0"/>
        <c:axPos val="b"/>
        <c:numFmt formatCode="General" sourceLinked="1"/>
        <c:majorTickMark val="out"/>
        <c:minorTickMark val="none"/>
        <c:tickLblPos val="nextTo"/>
        <c:txPr>
          <a:bodyPr rot="0" vert="horz"/>
          <a:lstStyle/>
          <a:p>
            <a:pPr>
              <a:defRPr/>
            </a:pPr>
            <a:endParaRPr lang="ru-RU"/>
          </a:p>
        </c:txPr>
        <c:crossAx val="547614768"/>
        <c:crosses val="autoZero"/>
        <c:auto val="1"/>
        <c:lblAlgn val="ctr"/>
        <c:lblOffset val="100"/>
        <c:noMultiLvlLbl val="0"/>
      </c:catAx>
      <c:valAx>
        <c:axId val="547614768"/>
        <c:scaling>
          <c:orientation val="minMax"/>
        </c:scaling>
        <c:delete val="0"/>
        <c:axPos val="l"/>
        <c:majorGridlines/>
        <c:numFmt formatCode="General" sourceLinked="1"/>
        <c:majorTickMark val="out"/>
        <c:minorTickMark val="none"/>
        <c:tickLblPos val="nextTo"/>
        <c:txPr>
          <a:bodyPr rot="0" vert="horz"/>
          <a:lstStyle/>
          <a:p>
            <a:pPr>
              <a:defRPr/>
            </a:pPr>
            <a:endParaRPr lang="ru-RU"/>
          </a:p>
        </c:txPr>
        <c:crossAx val="547650832"/>
        <c:crosses val="autoZero"/>
        <c:crossBetween val="between"/>
      </c:valAx>
    </c:plotArea>
    <c:legend>
      <c:legendPos val="r"/>
      <c:layout>
        <c:manualLayout>
          <c:xMode val="edge"/>
          <c:yMode val="edge"/>
          <c:x val="0.30638308729027597"/>
          <c:y val="0.898042621215558"/>
          <c:w val="0.35212789774303732"/>
          <c:h val="7.8431677521791532E-2"/>
        </c:manualLayout>
      </c:layout>
      <c:overlay val="0"/>
    </c:legend>
    <c:plotVisOnly val="1"/>
    <c:dispBlanksAs val="zero"/>
    <c:showDLblsOverMax val="0"/>
  </c:chart>
  <c:spPr>
    <a:solidFill>
      <a:schemeClr val="accent3">
        <a:lumMod val="20000"/>
        <a:lumOff val="80000"/>
      </a:schemeClr>
    </a:solidFill>
  </c:spPr>
  <c:txPr>
    <a:bodyPr/>
    <a:lstStyle/>
    <a:p>
      <a:pPr>
        <a:defRPr sz="1050" b="0" i="0" u="none" strike="noStrike" baseline="0">
          <a:solidFill>
            <a:srgbClr val="000000"/>
          </a:solidFill>
          <a:latin typeface="Arial Narrow" panose="020B0606020202030204" pitchFamily="34" charset="0"/>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7633976"/>
        <c:axId val="547649656"/>
      </c:lineChart>
      <c:catAx>
        <c:axId val="547633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49656"/>
        <c:crosses val="autoZero"/>
        <c:auto val="1"/>
        <c:lblAlgn val="ctr"/>
        <c:lblOffset val="100"/>
        <c:noMultiLvlLbl val="0"/>
      </c:catAx>
      <c:valAx>
        <c:axId val="547649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33976"/>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285750</xdr:colOff>
      <xdr:row>32</xdr:row>
      <xdr:rowOff>69274</xdr:rowOff>
    </xdr:from>
    <xdr:to>
      <xdr:col>9</xdr:col>
      <xdr:colOff>949902</xdr:colOff>
      <xdr:row>40</xdr:row>
      <xdr:rowOff>142876</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30</xdr:row>
      <xdr:rowOff>152400</xdr:rowOff>
    </xdr:from>
    <xdr:to>
      <xdr:col>9</xdr:col>
      <xdr:colOff>1095375</xdr:colOff>
      <xdr:row>42</xdr:row>
      <xdr:rowOff>47625</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7" zoomScaleSheetLayoutView="100" workbookViewId="0">
      <selection activeCell="C22" sqref="C22"/>
    </sheetView>
  </sheetViews>
  <sheetFormatPr defaultColWidth="9.140625" defaultRowHeight="15" x14ac:dyDescent="0.25"/>
  <cols>
    <col min="1" max="1" width="6.140625" style="133" customWidth="1"/>
    <col min="2" max="2" width="53.5703125" style="133" customWidth="1"/>
    <col min="3" max="3" width="91.42578125" style="133" customWidth="1"/>
    <col min="4" max="4" width="12" style="133" customWidth="1"/>
    <col min="5" max="5" width="14.42578125" style="133" hidden="1" customWidth="1"/>
    <col min="6" max="6" width="36.5703125" style="133" customWidth="1"/>
    <col min="7" max="7" width="20" style="133" customWidth="1"/>
    <col min="8" max="8" width="25.5703125" style="133" customWidth="1"/>
    <col min="9" max="9" width="16.42578125" style="133" customWidth="1"/>
    <col min="10" max="16384" width="9.140625" style="133"/>
  </cols>
  <sheetData>
    <row r="1" spans="1:22" s="2" customFormat="1" ht="18.75" customHeight="1" x14ac:dyDescent="0.2">
      <c r="C1" s="4" t="s">
        <v>66</v>
      </c>
      <c r="F1" s="106"/>
      <c r="G1" s="106"/>
    </row>
    <row r="2" spans="1:22" s="2" customFormat="1" ht="18.75" customHeight="1" x14ac:dyDescent="0.3">
      <c r="C2" s="1" t="s">
        <v>8</v>
      </c>
      <c r="F2" s="106"/>
      <c r="G2" s="106"/>
    </row>
    <row r="3" spans="1:22" s="2" customFormat="1" ht="18.75" x14ac:dyDescent="0.3">
      <c r="A3" s="107"/>
      <c r="C3" s="1" t="s">
        <v>65</v>
      </c>
      <c r="F3" s="106"/>
      <c r="G3" s="106"/>
    </row>
    <row r="4" spans="1:22" s="2" customFormat="1" ht="18.75" x14ac:dyDescent="0.3">
      <c r="A4" s="107"/>
      <c r="F4" s="106"/>
      <c r="G4" s="106"/>
      <c r="H4" s="1"/>
    </row>
    <row r="5" spans="1:22" s="2" customFormat="1" ht="15.75" x14ac:dyDescent="0.25">
      <c r="A5" s="288" t="s">
        <v>419</v>
      </c>
      <c r="B5" s="288"/>
      <c r="C5" s="60" t="s">
        <v>548</v>
      </c>
      <c r="D5" s="58"/>
      <c r="E5" s="58"/>
      <c r="F5" s="58"/>
      <c r="G5" s="58"/>
      <c r="H5" s="58"/>
      <c r="I5" s="58"/>
      <c r="J5" s="58"/>
    </row>
    <row r="6" spans="1:22" s="2" customFormat="1" ht="18.75" x14ac:dyDescent="0.3">
      <c r="A6" s="107"/>
      <c r="F6" s="106"/>
      <c r="G6" s="106"/>
      <c r="H6" s="1"/>
    </row>
    <row r="7" spans="1:22" s="2" customFormat="1" ht="18.75" x14ac:dyDescent="0.2">
      <c r="A7" s="289" t="s">
        <v>7</v>
      </c>
      <c r="B7" s="289"/>
      <c r="C7" s="289"/>
      <c r="D7" s="108"/>
      <c r="E7" s="108"/>
      <c r="F7" s="108"/>
      <c r="G7" s="108"/>
      <c r="H7" s="108"/>
      <c r="I7" s="108"/>
      <c r="J7" s="108"/>
      <c r="K7" s="108"/>
      <c r="L7" s="108"/>
      <c r="M7" s="108"/>
      <c r="N7" s="108"/>
      <c r="O7" s="108"/>
      <c r="P7" s="108"/>
      <c r="Q7" s="108"/>
      <c r="R7" s="108"/>
      <c r="S7" s="108"/>
      <c r="T7" s="108"/>
      <c r="U7" s="108"/>
      <c r="V7" s="108"/>
    </row>
    <row r="8" spans="1:22" s="2" customFormat="1" ht="18.75" x14ac:dyDescent="0.2">
      <c r="A8" s="109"/>
      <c r="B8" s="109"/>
      <c r="C8" s="109"/>
      <c r="D8" s="109"/>
      <c r="E8" s="109"/>
      <c r="F8" s="109"/>
      <c r="G8" s="109"/>
      <c r="H8" s="109"/>
      <c r="I8" s="108"/>
      <c r="J8" s="108"/>
      <c r="K8" s="108"/>
      <c r="L8" s="108"/>
      <c r="M8" s="108"/>
      <c r="N8" s="108"/>
      <c r="O8" s="108"/>
      <c r="P8" s="108"/>
      <c r="Q8" s="108"/>
      <c r="R8" s="108"/>
      <c r="S8" s="108"/>
      <c r="T8" s="108"/>
      <c r="U8" s="108"/>
      <c r="V8" s="108"/>
    </row>
    <row r="9" spans="1:22" s="2" customFormat="1" ht="18.75" x14ac:dyDescent="0.2">
      <c r="A9" s="290" t="s">
        <v>387</v>
      </c>
      <c r="B9" s="290"/>
      <c r="C9" s="290"/>
      <c r="D9" s="110"/>
      <c r="E9" s="110"/>
      <c r="F9" s="110"/>
      <c r="G9" s="110"/>
      <c r="H9" s="110"/>
      <c r="I9" s="108"/>
      <c r="J9" s="108"/>
      <c r="K9" s="108"/>
      <c r="L9" s="108"/>
      <c r="M9" s="108"/>
      <c r="N9" s="108"/>
      <c r="O9" s="108"/>
      <c r="P9" s="108"/>
      <c r="Q9" s="108"/>
      <c r="R9" s="108"/>
      <c r="S9" s="108"/>
      <c r="T9" s="108"/>
      <c r="U9" s="108"/>
      <c r="V9" s="108"/>
    </row>
    <row r="10" spans="1:22" s="2" customFormat="1" ht="18.75" x14ac:dyDescent="0.2">
      <c r="A10" s="291" t="s">
        <v>6</v>
      </c>
      <c r="B10" s="291"/>
      <c r="C10" s="291"/>
      <c r="D10" s="111"/>
      <c r="E10" s="111"/>
      <c r="F10" s="111"/>
      <c r="G10" s="111"/>
      <c r="H10" s="111"/>
      <c r="I10" s="108"/>
      <c r="J10" s="108"/>
      <c r="K10" s="108"/>
      <c r="L10" s="108"/>
      <c r="M10" s="108"/>
      <c r="N10" s="108"/>
      <c r="O10" s="108"/>
      <c r="P10" s="108"/>
      <c r="Q10" s="108"/>
      <c r="R10" s="108"/>
      <c r="S10" s="108"/>
      <c r="T10" s="108"/>
      <c r="U10" s="108"/>
      <c r="V10" s="108"/>
    </row>
    <row r="11" spans="1:22" s="2" customFormat="1" ht="18.75" x14ac:dyDescent="0.2">
      <c r="A11" s="109"/>
      <c r="B11" s="109"/>
      <c r="C11" s="109"/>
      <c r="D11" s="109"/>
      <c r="E11" s="109"/>
      <c r="F11" s="109"/>
      <c r="G11" s="109"/>
      <c r="H11" s="109"/>
      <c r="I11" s="108"/>
      <c r="J11" s="108"/>
      <c r="K11" s="108"/>
      <c r="L11" s="108"/>
      <c r="M11" s="108"/>
      <c r="N11" s="108"/>
      <c r="O11" s="108"/>
      <c r="P11" s="108"/>
      <c r="Q11" s="108"/>
      <c r="R11" s="108"/>
      <c r="S11" s="108"/>
      <c r="T11" s="108"/>
      <c r="U11" s="108"/>
      <c r="V11" s="108"/>
    </row>
    <row r="12" spans="1:22" s="2" customFormat="1" ht="18.75" x14ac:dyDescent="0.2">
      <c r="A12" s="290" t="s">
        <v>464</v>
      </c>
      <c r="B12" s="290"/>
      <c r="C12" s="290"/>
      <c r="D12" s="110"/>
      <c r="E12" s="110"/>
      <c r="F12" s="110"/>
      <c r="G12" s="110"/>
      <c r="H12" s="110"/>
      <c r="I12" s="108"/>
      <c r="J12" s="108"/>
      <c r="K12" s="108"/>
      <c r="L12" s="108"/>
      <c r="M12" s="108"/>
      <c r="N12" s="108"/>
      <c r="O12" s="108"/>
      <c r="P12" s="108"/>
      <c r="Q12" s="108"/>
      <c r="R12" s="108"/>
      <c r="S12" s="108"/>
      <c r="T12" s="108"/>
      <c r="U12" s="108"/>
      <c r="V12" s="108"/>
    </row>
    <row r="13" spans="1:22" s="2" customFormat="1" ht="18.75" x14ac:dyDescent="0.2">
      <c r="A13" s="291" t="s">
        <v>5</v>
      </c>
      <c r="B13" s="291"/>
      <c r="C13" s="291"/>
      <c r="D13" s="111"/>
      <c r="E13" s="111"/>
      <c r="F13" s="111"/>
      <c r="G13" s="111"/>
      <c r="H13" s="111"/>
      <c r="I13" s="108"/>
      <c r="J13" s="108"/>
      <c r="K13" s="108"/>
      <c r="L13" s="108"/>
      <c r="M13" s="108"/>
      <c r="N13" s="108"/>
      <c r="O13" s="108"/>
      <c r="P13" s="108"/>
      <c r="Q13" s="108"/>
      <c r="R13" s="108"/>
      <c r="S13" s="108"/>
      <c r="T13" s="108"/>
      <c r="U13" s="108"/>
      <c r="V13" s="108"/>
    </row>
    <row r="14" spans="1:22" s="113" customFormat="1" ht="15.75" customHeight="1" x14ac:dyDescent="0.2">
      <c r="A14" s="112"/>
      <c r="B14" s="112"/>
      <c r="C14" s="112"/>
      <c r="D14" s="112"/>
      <c r="E14" s="112"/>
      <c r="F14" s="112"/>
      <c r="G14" s="112"/>
      <c r="H14" s="112"/>
      <c r="I14" s="112"/>
      <c r="J14" s="112"/>
      <c r="K14" s="112"/>
      <c r="L14" s="112"/>
      <c r="M14" s="112"/>
      <c r="N14" s="112"/>
      <c r="O14" s="112"/>
      <c r="P14" s="112"/>
      <c r="Q14" s="112"/>
      <c r="R14" s="112"/>
      <c r="S14" s="112"/>
      <c r="T14" s="112"/>
      <c r="U14" s="112"/>
      <c r="V14" s="112"/>
    </row>
    <row r="15" spans="1:22" s="114" customFormat="1" ht="75.75" customHeight="1" x14ac:dyDescent="0.2">
      <c r="A15" s="287" t="s">
        <v>417</v>
      </c>
      <c r="B15" s="287"/>
      <c r="C15" s="287"/>
      <c r="D15" s="110"/>
      <c r="E15" s="110"/>
      <c r="F15" s="110"/>
      <c r="G15" s="110"/>
      <c r="H15" s="110"/>
      <c r="I15" s="110"/>
      <c r="J15" s="110"/>
      <c r="K15" s="110"/>
      <c r="L15" s="110"/>
      <c r="M15" s="110"/>
      <c r="N15" s="110"/>
      <c r="O15" s="110"/>
      <c r="P15" s="110"/>
      <c r="Q15" s="110"/>
      <c r="R15" s="110"/>
      <c r="S15" s="110"/>
      <c r="T15" s="110"/>
      <c r="U15" s="110"/>
      <c r="V15" s="110"/>
    </row>
    <row r="16" spans="1:22" s="114" customFormat="1" ht="15" customHeight="1" x14ac:dyDescent="0.2">
      <c r="A16" s="291" t="s">
        <v>4</v>
      </c>
      <c r="B16" s="291"/>
      <c r="C16" s="291"/>
      <c r="D16" s="111"/>
      <c r="E16" s="111"/>
      <c r="F16" s="111"/>
      <c r="G16" s="111"/>
      <c r="H16" s="111"/>
      <c r="I16" s="111"/>
      <c r="J16" s="111"/>
      <c r="K16" s="111"/>
      <c r="L16" s="111"/>
      <c r="M16" s="111"/>
      <c r="N16" s="111"/>
      <c r="O16" s="111"/>
      <c r="P16" s="111"/>
      <c r="Q16" s="111"/>
      <c r="R16" s="111"/>
      <c r="S16" s="111"/>
      <c r="T16" s="111"/>
      <c r="U16" s="111"/>
      <c r="V16" s="111"/>
    </row>
    <row r="17" spans="1:22" s="114" customFormat="1" ht="15" customHeight="1" x14ac:dyDescent="0.2">
      <c r="A17" s="115"/>
      <c r="B17" s="115"/>
      <c r="C17" s="115"/>
      <c r="D17" s="115"/>
      <c r="E17" s="115"/>
      <c r="F17" s="115"/>
      <c r="G17" s="115"/>
      <c r="H17" s="115"/>
      <c r="I17" s="115"/>
      <c r="J17" s="115"/>
      <c r="K17" s="115"/>
      <c r="L17" s="115"/>
      <c r="M17" s="115"/>
      <c r="N17" s="115"/>
      <c r="O17" s="115"/>
      <c r="P17" s="115"/>
      <c r="Q17" s="115"/>
      <c r="R17" s="115"/>
      <c r="S17" s="115"/>
    </row>
    <row r="18" spans="1:22" s="114" customFormat="1" ht="15" customHeight="1" x14ac:dyDescent="0.2">
      <c r="A18" s="287" t="s">
        <v>372</v>
      </c>
      <c r="B18" s="290"/>
      <c r="C18" s="290"/>
      <c r="D18" s="116"/>
      <c r="E18" s="116"/>
      <c r="F18" s="116"/>
      <c r="G18" s="116"/>
      <c r="H18" s="116"/>
      <c r="I18" s="116"/>
      <c r="J18" s="116"/>
      <c r="K18" s="116"/>
      <c r="L18" s="116"/>
      <c r="M18" s="116"/>
      <c r="N18" s="116"/>
      <c r="O18" s="116"/>
      <c r="P18" s="116"/>
      <c r="Q18" s="116"/>
      <c r="R18" s="116"/>
      <c r="S18" s="116"/>
      <c r="T18" s="116"/>
      <c r="U18" s="116"/>
      <c r="V18" s="116"/>
    </row>
    <row r="19" spans="1:22" s="114" customFormat="1" ht="15" customHeight="1" x14ac:dyDescent="0.2">
      <c r="A19" s="111"/>
      <c r="B19" s="111"/>
      <c r="C19" s="111"/>
      <c r="D19" s="111"/>
      <c r="E19" s="111"/>
      <c r="F19" s="111"/>
      <c r="G19" s="111"/>
      <c r="H19" s="111"/>
      <c r="I19" s="115"/>
      <c r="J19" s="115"/>
      <c r="K19" s="115"/>
      <c r="L19" s="115"/>
      <c r="M19" s="115"/>
      <c r="N19" s="115"/>
      <c r="O19" s="115"/>
      <c r="P19" s="115"/>
      <c r="Q19" s="115"/>
      <c r="R19" s="115"/>
      <c r="S19" s="115"/>
    </row>
    <row r="20" spans="1:22" s="114" customFormat="1" ht="39.75" customHeight="1" x14ac:dyDescent="0.2">
      <c r="A20" s="117" t="s">
        <v>3</v>
      </c>
      <c r="B20" s="118" t="s">
        <v>64</v>
      </c>
      <c r="C20" s="119" t="s">
        <v>63</v>
      </c>
      <c r="D20" s="120"/>
      <c r="E20" s="120"/>
      <c r="F20" s="120"/>
      <c r="G20" s="120"/>
      <c r="H20" s="120"/>
      <c r="I20" s="121"/>
      <c r="J20" s="121"/>
      <c r="K20" s="121"/>
      <c r="L20" s="121"/>
      <c r="M20" s="121"/>
      <c r="N20" s="121"/>
      <c r="O20" s="121"/>
      <c r="P20" s="121"/>
      <c r="Q20" s="121"/>
      <c r="R20" s="121"/>
      <c r="S20" s="121"/>
      <c r="T20" s="122"/>
      <c r="U20" s="122"/>
      <c r="V20" s="122"/>
    </row>
    <row r="21" spans="1:22" s="114" customFormat="1" ht="16.5" customHeight="1" x14ac:dyDescent="0.2">
      <c r="A21" s="119">
        <v>1</v>
      </c>
      <c r="B21" s="118">
        <v>2</v>
      </c>
      <c r="C21" s="119">
        <v>3</v>
      </c>
      <c r="D21" s="120"/>
      <c r="E21" s="120"/>
      <c r="F21" s="120"/>
      <c r="G21" s="120"/>
      <c r="H21" s="120"/>
      <c r="I21" s="121"/>
      <c r="J21" s="121"/>
      <c r="K21" s="121"/>
      <c r="L21" s="121"/>
      <c r="M21" s="121"/>
      <c r="N21" s="121"/>
      <c r="O21" s="121"/>
      <c r="P21" s="121"/>
      <c r="Q21" s="121"/>
      <c r="R21" s="121"/>
      <c r="S21" s="121"/>
      <c r="T21" s="122"/>
      <c r="U21" s="122"/>
      <c r="V21" s="122"/>
    </row>
    <row r="22" spans="1:22" s="114" customFormat="1" ht="55.5" customHeight="1" x14ac:dyDescent="0.2">
      <c r="A22" s="123" t="s">
        <v>62</v>
      </c>
      <c r="B22" s="124" t="s">
        <v>258</v>
      </c>
      <c r="C22" s="119" t="s">
        <v>566</v>
      </c>
      <c r="D22" s="120"/>
      <c r="E22" s="120"/>
      <c r="F22" s="120"/>
      <c r="G22" s="120"/>
      <c r="H22" s="120"/>
      <c r="I22" s="121"/>
      <c r="J22" s="121"/>
      <c r="K22" s="121"/>
      <c r="L22" s="121"/>
      <c r="M22" s="121"/>
      <c r="N22" s="121"/>
      <c r="O22" s="121"/>
      <c r="P22" s="121"/>
      <c r="Q22" s="121"/>
      <c r="R22" s="121"/>
      <c r="S22" s="121"/>
      <c r="T22" s="122"/>
      <c r="U22" s="122"/>
      <c r="V22" s="122"/>
    </row>
    <row r="23" spans="1:22" s="114" customFormat="1" ht="101.25" customHeight="1" x14ac:dyDescent="0.2">
      <c r="A23" s="123" t="s">
        <v>61</v>
      </c>
      <c r="B23" s="125" t="s">
        <v>389</v>
      </c>
      <c r="C23" s="119" t="s">
        <v>423</v>
      </c>
      <c r="D23" s="120"/>
      <c r="E23" s="120"/>
      <c r="F23" s="120"/>
      <c r="G23" s="120"/>
      <c r="H23" s="120"/>
      <c r="I23" s="121"/>
      <c r="J23" s="121"/>
      <c r="K23" s="121"/>
      <c r="L23" s="121"/>
      <c r="M23" s="121"/>
      <c r="N23" s="121"/>
      <c r="O23" s="121"/>
      <c r="P23" s="121"/>
      <c r="Q23" s="121"/>
      <c r="R23" s="121"/>
      <c r="S23" s="121"/>
      <c r="T23" s="122"/>
      <c r="U23" s="122"/>
      <c r="V23" s="122"/>
    </row>
    <row r="24" spans="1:22" s="114" customFormat="1" ht="22.5" customHeight="1" x14ac:dyDescent="0.2">
      <c r="A24" s="292"/>
      <c r="B24" s="293"/>
      <c r="C24" s="294"/>
      <c r="D24" s="120"/>
      <c r="E24" s="120"/>
      <c r="F24" s="120"/>
      <c r="G24" s="120"/>
      <c r="H24" s="120"/>
      <c r="I24" s="121"/>
      <c r="J24" s="121"/>
      <c r="K24" s="121"/>
      <c r="L24" s="121"/>
      <c r="M24" s="121"/>
      <c r="N24" s="121"/>
      <c r="O24" s="121"/>
      <c r="P24" s="121"/>
      <c r="Q24" s="121"/>
      <c r="R24" s="121"/>
      <c r="S24" s="121"/>
      <c r="T24" s="122"/>
      <c r="U24" s="122"/>
      <c r="V24" s="122"/>
    </row>
    <row r="25" spans="1:22" s="130" customFormat="1" ht="58.5" customHeight="1" x14ac:dyDescent="0.2">
      <c r="A25" s="123" t="s">
        <v>60</v>
      </c>
      <c r="B25" s="126" t="s">
        <v>321</v>
      </c>
      <c r="C25" s="119" t="s">
        <v>387</v>
      </c>
      <c r="D25" s="127"/>
      <c r="E25" s="127"/>
      <c r="F25" s="127"/>
      <c r="G25" s="127"/>
      <c r="H25" s="128"/>
      <c r="I25" s="128"/>
      <c r="J25" s="128"/>
      <c r="K25" s="128"/>
      <c r="L25" s="128"/>
      <c r="M25" s="128"/>
      <c r="N25" s="128"/>
      <c r="O25" s="128"/>
      <c r="P25" s="128"/>
      <c r="Q25" s="128"/>
      <c r="R25" s="128"/>
      <c r="S25" s="129"/>
      <c r="T25" s="129"/>
      <c r="U25" s="129"/>
      <c r="V25" s="129"/>
    </row>
    <row r="26" spans="1:22" s="130" customFormat="1" ht="42.75" customHeight="1" x14ac:dyDescent="0.2">
      <c r="A26" s="123" t="s">
        <v>59</v>
      </c>
      <c r="B26" s="126" t="s">
        <v>72</v>
      </c>
      <c r="C26" s="119" t="s">
        <v>388</v>
      </c>
      <c r="D26" s="127"/>
      <c r="E26" s="127"/>
      <c r="F26" s="127"/>
      <c r="G26" s="127"/>
      <c r="H26" s="128"/>
      <c r="I26" s="128"/>
      <c r="J26" s="128"/>
      <c r="K26" s="128"/>
      <c r="L26" s="128"/>
      <c r="M26" s="128"/>
      <c r="N26" s="128"/>
      <c r="O26" s="128"/>
      <c r="P26" s="128"/>
      <c r="Q26" s="128"/>
      <c r="R26" s="128"/>
      <c r="S26" s="129"/>
      <c r="T26" s="129"/>
      <c r="U26" s="129"/>
      <c r="V26" s="129"/>
    </row>
    <row r="27" spans="1:22" s="130" customFormat="1" ht="51.75" customHeight="1" x14ac:dyDescent="0.2">
      <c r="A27" s="123" t="s">
        <v>57</v>
      </c>
      <c r="B27" s="126" t="s">
        <v>71</v>
      </c>
      <c r="C27" s="119" t="s">
        <v>424</v>
      </c>
      <c r="D27" s="127"/>
      <c r="E27" s="127"/>
      <c r="F27" s="127"/>
      <c r="G27" s="127"/>
      <c r="H27" s="128"/>
      <c r="I27" s="128"/>
      <c r="J27" s="128"/>
      <c r="K27" s="128"/>
      <c r="L27" s="128"/>
      <c r="M27" s="128"/>
      <c r="N27" s="128"/>
      <c r="O27" s="128"/>
      <c r="P27" s="128"/>
      <c r="Q27" s="128"/>
      <c r="R27" s="128"/>
      <c r="S27" s="129"/>
      <c r="T27" s="129"/>
      <c r="U27" s="129"/>
      <c r="V27" s="129"/>
    </row>
    <row r="28" spans="1:22" s="130" customFormat="1" ht="42.75" customHeight="1" x14ac:dyDescent="0.2">
      <c r="A28" s="123" t="s">
        <v>56</v>
      </c>
      <c r="B28" s="126" t="s">
        <v>322</v>
      </c>
      <c r="C28" s="119" t="s">
        <v>425</v>
      </c>
      <c r="D28" s="127"/>
      <c r="E28" s="127"/>
      <c r="F28" s="127"/>
      <c r="G28" s="127"/>
      <c r="H28" s="128"/>
      <c r="I28" s="128"/>
      <c r="J28" s="128"/>
      <c r="K28" s="128"/>
      <c r="L28" s="128"/>
      <c r="M28" s="128"/>
      <c r="N28" s="128"/>
      <c r="O28" s="128"/>
      <c r="P28" s="128"/>
      <c r="Q28" s="128"/>
      <c r="R28" s="128"/>
      <c r="S28" s="129"/>
      <c r="T28" s="129"/>
      <c r="U28" s="129"/>
      <c r="V28" s="129"/>
    </row>
    <row r="29" spans="1:22" s="130" customFormat="1" ht="51.75" customHeight="1" x14ac:dyDescent="0.2">
      <c r="A29" s="123" t="s">
        <v>54</v>
      </c>
      <c r="B29" s="126" t="s">
        <v>323</v>
      </c>
      <c r="C29" s="119" t="s">
        <v>425</v>
      </c>
      <c r="D29" s="127"/>
      <c r="E29" s="127"/>
      <c r="F29" s="127"/>
      <c r="G29" s="127"/>
      <c r="H29" s="128"/>
      <c r="I29" s="128"/>
      <c r="J29" s="128"/>
      <c r="K29" s="128"/>
      <c r="L29" s="128"/>
      <c r="M29" s="128"/>
      <c r="N29" s="128"/>
      <c r="O29" s="128"/>
      <c r="P29" s="128"/>
      <c r="Q29" s="128"/>
      <c r="R29" s="128"/>
      <c r="S29" s="129"/>
      <c r="T29" s="129"/>
      <c r="U29" s="129"/>
      <c r="V29" s="129"/>
    </row>
    <row r="30" spans="1:22" s="130" customFormat="1" ht="51.75" customHeight="1" x14ac:dyDescent="0.2">
      <c r="A30" s="123" t="s">
        <v>52</v>
      </c>
      <c r="B30" s="126" t="s">
        <v>324</v>
      </c>
      <c r="C30" s="119" t="s">
        <v>449</v>
      </c>
      <c r="D30" s="127"/>
      <c r="E30" s="127"/>
      <c r="F30" s="127"/>
      <c r="G30" s="127"/>
      <c r="H30" s="128"/>
      <c r="I30" s="128"/>
      <c r="J30" s="128"/>
      <c r="K30" s="128"/>
      <c r="L30" s="128"/>
      <c r="M30" s="128"/>
      <c r="N30" s="128"/>
      <c r="O30" s="128"/>
      <c r="P30" s="128"/>
      <c r="Q30" s="128"/>
      <c r="R30" s="128"/>
      <c r="S30" s="129"/>
      <c r="T30" s="129"/>
      <c r="U30" s="129"/>
      <c r="V30" s="129"/>
    </row>
    <row r="31" spans="1:22" s="130" customFormat="1" ht="51.75" customHeight="1" x14ac:dyDescent="0.2">
      <c r="A31" s="123" t="s">
        <v>70</v>
      </c>
      <c r="B31" s="131" t="s">
        <v>325</v>
      </c>
      <c r="C31" s="119" t="s">
        <v>425</v>
      </c>
      <c r="D31" s="127"/>
      <c r="E31" s="127"/>
      <c r="F31" s="127"/>
      <c r="G31" s="127"/>
      <c r="H31" s="128"/>
      <c r="I31" s="128"/>
      <c r="J31" s="128"/>
      <c r="K31" s="128"/>
      <c r="L31" s="128"/>
      <c r="M31" s="128"/>
      <c r="N31" s="128"/>
      <c r="O31" s="128"/>
      <c r="P31" s="128"/>
      <c r="Q31" s="128"/>
      <c r="R31" s="128"/>
      <c r="S31" s="129"/>
      <c r="T31" s="129"/>
      <c r="U31" s="129"/>
      <c r="V31" s="129"/>
    </row>
    <row r="32" spans="1:22" s="130" customFormat="1" ht="51.75" customHeight="1" x14ac:dyDescent="0.2">
      <c r="A32" s="123" t="s">
        <v>68</v>
      </c>
      <c r="B32" s="131" t="s">
        <v>326</v>
      </c>
      <c r="C32" s="119" t="s">
        <v>426</v>
      </c>
      <c r="D32" s="127"/>
      <c r="E32" s="127"/>
      <c r="F32" s="127"/>
      <c r="G32" s="127"/>
      <c r="H32" s="128"/>
      <c r="I32" s="128"/>
      <c r="J32" s="128"/>
      <c r="K32" s="128"/>
      <c r="L32" s="128"/>
      <c r="M32" s="128"/>
      <c r="N32" s="128"/>
      <c r="O32" s="128"/>
      <c r="P32" s="128"/>
      <c r="Q32" s="128"/>
      <c r="R32" s="128"/>
      <c r="S32" s="129"/>
      <c r="T32" s="129"/>
      <c r="U32" s="129"/>
      <c r="V32" s="129"/>
    </row>
    <row r="33" spans="1:22" s="130" customFormat="1" ht="101.25" customHeight="1" x14ac:dyDescent="0.2">
      <c r="A33" s="123" t="s">
        <v>67</v>
      </c>
      <c r="B33" s="131" t="s">
        <v>327</v>
      </c>
      <c r="C33" s="119" t="s">
        <v>428</v>
      </c>
      <c r="D33" s="127"/>
      <c r="E33" s="127"/>
      <c r="F33" s="127"/>
      <c r="G33" s="127"/>
      <c r="H33" s="128"/>
      <c r="I33" s="128"/>
      <c r="J33" s="128"/>
      <c r="K33" s="128"/>
      <c r="L33" s="128"/>
      <c r="M33" s="128"/>
      <c r="N33" s="128"/>
      <c r="O33" s="128"/>
      <c r="P33" s="128"/>
      <c r="Q33" s="128"/>
      <c r="R33" s="128"/>
      <c r="S33" s="129"/>
      <c r="T33" s="129"/>
      <c r="U33" s="129"/>
      <c r="V33" s="129"/>
    </row>
    <row r="34" spans="1:22" ht="111" customHeight="1" x14ac:dyDescent="0.25">
      <c r="A34" s="123" t="s">
        <v>341</v>
      </c>
      <c r="B34" s="131" t="s">
        <v>328</v>
      </c>
      <c r="C34" s="119" t="s">
        <v>429</v>
      </c>
      <c r="D34" s="132"/>
      <c r="E34" s="132"/>
      <c r="F34" s="132"/>
      <c r="G34" s="132"/>
      <c r="H34" s="132"/>
      <c r="I34" s="132"/>
      <c r="J34" s="132"/>
      <c r="K34" s="132"/>
      <c r="L34" s="132"/>
      <c r="M34" s="132"/>
      <c r="N34" s="132"/>
      <c r="O34" s="132"/>
      <c r="P34" s="132"/>
      <c r="Q34" s="132"/>
      <c r="R34" s="132"/>
      <c r="S34" s="132"/>
      <c r="T34" s="132"/>
      <c r="U34" s="132"/>
      <c r="V34" s="132"/>
    </row>
    <row r="35" spans="1:22" ht="58.5" customHeight="1" x14ac:dyDescent="0.25">
      <c r="A35" s="123" t="s">
        <v>331</v>
      </c>
      <c r="B35" s="131" t="s">
        <v>69</v>
      </c>
      <c r="C35" s="119" t="s">
        <v>425</v>
      </c>
      <c r="D35" s="132"/>
      <c r="E35" s="132"/>
      <c r="F35" s="132"/>
      <c r="G35" s="132"/>
      <c r="H35" s="132"/>
      <c r="I35" s="132"/>
      <c r="J35" s="132"/>
      <c r="K35" s="132"/>
      <c r="L35" s="132"/>
      <c r="M35" s="132"/>
      <c r="N35" s="132"/>
      <c r="O35" s="132"/>
      <c r="P35" s="132"/>
      <c r="Q35" s="132"/>
      <c r="R35" s="132"/>
      <c r="S35" s="132"/>
      <c r="T35" s="132"/>
      <c r="U35" s="132"/>
      <c r="V35" s="132"/>
    </row>
    <row r="36" spans="1:22" ht="51.75" customHeight="1" x14ac:dyDescent="0.25">
      <c r="A36" s="123" t="s">
        <v>342</v>
      </c>
      <c r="B36" s="131" t="s">
        <v>329</v>
      </c>
      <c r="C36" s="119" t="s">
        <v>425</v>
      </c>
      <c r="D36" s="132"/>
      <c r="E36" s="132"/>
      <c r="F36" s="132"/>
      <c r="G36" s="132"/>
      <c r="H36" s="132"/>
      <c r="I36" s="132"/>
      <c r="J36" s="132"/>
      <c r="K36" s="132"/>
      <c r="L36" s="132"/>
      <c r="M36" s="132"/>
      <c r="N36" s="132"/>
      <c r="O36" s="132"/>
      <c r="P36" s="132"/>
      <c r="Q36" s="132"/>
      <c r="R36" s="132"/>
      <c r="S36" s="132"/>
      <c r="T36" s="132"/>
      <c r="U36" s="132"/>
      <c r="V36" s="132"/>
    </row>
    <row r="37" spans="1:22" ht="43.5" customHeight="1" x14ac:dyDescent="0.25">
      <c r="A37" s="123" t="s">
        <v>332</v>
      </c>
      <c r="B37" s="131" t="s">
        <v>330</v>
      </c>
      <c r="C37" s="119" t="s">
        <v>425</v>
      </c>
      <c r="D37" s="132"/>
      <c r="E37" s="132"/>
      <c r="F37" s="132"/>
      <c r="G37" s="132"/>
      <c r="H37" s="132"/>
      <c r="I37" s="132"/>
      <c r="J37" s="132"/>
      <c r="K37" s="132"/>
      <c r="L37" s="132"/>
      <c r="M37" s="132"/>
      <c r="N37" s="132"/>
      <c r="O37" s="132"/>
      <c r="P37" s="132"/>
      <c r="Q37" s="132"/>
      <c r="R37" s="132"/>
      <c r="S37" s="132"/>
      <c r="T37" s="132"/>
      <c r="U37" s="132"/>
      <c r="V37" s="132"/>
    </row>
    <row r="38" spans="1:22" ht="43.5" customHeight="1" x14ac:dyDescent="0.25">
      <c r="A38" s="123" t="s">
        <v>343</v>
      </c>
      <c r="B38" s="131" t="s">
        <v>204</v>
      </c>
      <c r="C38" s="119" t="s">
        <v>425</v>
      </c>
      <c r="D38" s="132"/>
      <c r="E38" s="132"/>
      <c r="F38" s="132"/>
      <c r="G38" s="132"/>
      <c r="H38" s="132"/>
      <c r="I38" s="132"/>
      <c r="J38" s="132"/>
      <c r="K38" s="132"/>
      <c r="L38" s="132"/>
      <c r="M38" s="132"/>
      <c r="N38" s="132"/>
      <c r="O38" s="132"/>
      <c r="P38" s="132"/>
      <c r="Q38" s="132"/>
      <c r="R38" s="132"/>
      <c r="S38" s="132"/>
      <c r="T38" s="132"/>
      <c r="U38" s="132"/>
      <c r="V38" s="132"/>
    </row>
    <row r="39" spans="1:22" ht="23.25" customHeight="1" x14ac:dyDescent="0.25">
      <c r="A39" s="292"/>
      <c r="B39" s="293"/>
      <c r="C39" s="294"/>
      <c r="D39" s="132"/>
      <c r="E39" s="132"/>
      <c r="F39" s="132"/>
      <c r="G39" s="132"/>
      <c r="H39" s="132"/>
      <c r="I39" s="132"/>
      <c r="J39" s="132"/>
      <c r="K39" s="132"/>
      <c r="L39" s="132"/>
      <c r="M39" s="132"/>
      <c r="N39" s="132"/>
      <c r="O39" s="132"/>
      <c r="P39" s="132"/>
      <c r="Q39" s="132"/>
      <c r="R39" s="132"/>
      <c r="S39" s="132"/>
      <c r="T39" s="132"/>
      <c r="U39" s="132"/>
      <c r="V39" s="132"/>
    </row>
    <row r="40" spans="1:22" ht="63" x14ac:dyDescent="0.25">
      <c r="A40" s="123" t="s">
        <v>333</v>
      </c>
      <c r="B40" s="131" t="s">
        <v>384</v>
      </c>
      <c r="C40" s="119" t="s">
        <v>430</v>
      </c>
      <c r="D40" s="132"/>
      <c r="E40" s="132"/>
      <c r="F40" s="132"/>
      <c r="G40" s="132"/>
      <c r="H40" s="132"/>
      <c r="I40" s="132"/>
      <c r="J40" s="132"/>
      <c r="K40" s="132"/>
      <c r="L40" s="132"/>
      <c r="M40" s="132"/>
      <c r="N40" s="132"/>
      <c r="O40" s="132"/>
      <c r="P40" s="132"/>
      <c r="Q40" s="132"/>
      <c r="R40" s="132"/>
      <c r="S40" s="132"/>
      <c r="T40" s="132"/>
      <c r="U40" s="132"/>
      <c r="V40" s="132"/>
    </row>
    <row r="41" spans="1:22" ht="105.75" customHeight="1" x14ac:dyDescent="0.25">
      <c r="A41" s="123" t="s">
        <v>344</v>
      </c>
      <c r="B41" s="131" t="s">
        <v>367</v>
      </c>
      <c r="C41" s="119" t="s">
        <v>431</v>
      </c>
      <c r="D41" s="132"/>
      <c r="E41" s="132"/>
      <c r="F41" s="132"/>
      <c r="G41" s="132"/>
      <c r="H41" s="132"/>
      <c r="I41" s="132"/>
      <c r="J41" s="132"/>
      <c r="K41" s="132"/>
      <c r="L41" s="132"/>
      <c r="M41" s="132"/>
      <c r="N41" s="132"/>
      <c r="O41" s="132"/>
      <c r="P41" s="132"/>
      <c r="Q41" s="132"/>
      <c r="R41" s="132"/>
      <c r="S41" s="132"/>
      <c r="T41" s="132"/>
      <c r="U41" s="132"/>
      <c r="V41" s="132"/>
    </row>
    <row r="42" spans="1:22" ht="83.25" customHeight="1" x14ac:dyDescent="0.25">
      <c r="A42" s="123" t="s">
        <v>334</v>
      </c>
      <c r="B42" s="131" t="s">
        <v>381</v>
      </c>
      <c r="C42" s="119" t="s">
        <v>431</v>
      </c>
      <c r="D42" s="132"/>
      <c r="E42" s="132"/>
      <c r="F42" s="132"/>
      <c r="G42" s="132"/>
      <c r="H42" s="132"/>
      <c r="I42" s="132"/>
      <c r="J42" s="132"/>
      <c r="K42" s="132"/>
      <c r="L42" s="132"/>
      <c r="M42" s="132"/>
      <c r="N42" s="132"/>
      <c r="O42" s="132"/>
      <c r="P42" s="132"/>
      <c r="Q42" s="132"/>
      <c r="R42" s="132"/>
      <c r="S42" s="132"/>
      <c r="T42" s="132"/>
      <c r="U42" s="132"/>
      <c r="V42" s="132"/>
    </row>
    <row r="43" spans="1:22" ht="186" customHeight="1" x14ac:dyDescent="0.25">
      <c r="A43" s="123" t="s">
        <v>347</v>
      </c>
      <c r="B43" s="131" t="s">
        <v>348</v>
      </c>
      <c r="C43" s="119" t="s">
        <v>432</v>
      </c>
      <c r="D43" s="132"/>
      <c r="E43" s="132"/>
      <c r="F43" s="132"/>
      <c r="G43" s="132"/>
      <c r="H43" s="132"/>
      <c r="I43" s="132"/>
      <c r="J43" s="132"/>
      <c r="K43" s="132"/>
      <c r="L43" s="132"/>
      <c r="M43" s="132"/>
      <c r="N43" s="132"/>
      <c r="O43" s="132"/>
      <c r="P43" s="132"/>
      <c r="Q43" s="132"/>
      <c r="R43" s="132"/>
      <c r="S43" s="132"/>
      <c r="T43" s="132"/>
      <c r="U43" s="132"/>
      <c r="V43" s="132"/>
    </row>
    <row r="44" spans="1:22" ht="111" customHeight="1" x14ac:dyDescent="0.25">
      <c r="A44" s="123" t="s">
        <v>335</v>
      </c>
      <c r="B44" s="131" t="s">
        <v>373</v>
      </c>
      <c r="C44" s="119" t="s">
        <v>433</v>
      </c>
      <c r="D44" s="132"/>
      <c r="E44" s="132"/>
      <c r="F44" s="132"/>
      <c r="G44" s="132"/>
      <c r="H44" s="132"/>
      <c r="I44" s="132"/>
      <c r="J44" s="132"/>
      <c r="K44" s="132"/>
      <c r="L44" s="132"/>
      <c r="M44" s="132"/>
      <c r="N44" s="132"/>
      <c r="O44" s="132"/>
      <c r="P44" s="132"/>
      <c r="Q44" s="132"/>
      <c r="R44" s="132"/>
      <c r="S44" s="132"/>
      <c r="T44" s="132"/>
      <c r="U44" s="132"/>
      <c r="V44" s="132"/>
    </row>
    <row r="45" spans="1:22" ht="120" customHeight="1" x14ac:dyDescent="0.25">
      <c r="A45" s="123" t="s">
        <v>368</v>
      </c>
      <c r="B45" s="131" t="s">
        <v>374</v>
      </c>
      <c r="C45" s="119" t="s">
        <v>427</v>
      </c>
      <c r="D45" s="132"/>
      <c r="E45" s="132"/>
      <c r="F45" s="132"/>
      <c r="G45" s="132"/>
      <c r="H45" s="132"/>
      <c r="I45" s="132"/>
      <c r="J45" s="132"/>
      <c r="K45" s="132"/>
      <c r="L45" s="132"/>
      <c r="M45" s="132"/>
      <c r="N45" s="132"/>
      <c r="O45" s="132"/>
      <c r="P45" s="132"/>
      <c r="Q45" s="132"/>
      <c r="R45" s="132"/>
      <c r="S45" s="132"/>
      <c r="T45" s="132"/>
      <c r="U45" s="132"/>
      <c r="V45" s="132"/>
    </row>
    <row r="46" spans="1:22" ht="101.25" customHeight="1" x14ac:dyDescent="0.25">
      <c r="A46" s="123" t="s">
        <v>336</v>
      </c>
      <c r="B46" s="131" t="s">
        <v>375</v>
      </c>
      <c r="C46" s="119" t="s">
        <v>434</v>
      </c>
      <c r="D46" s="132"/>
      <c r="E46" s="132"/>
      <c r="F46" s="132"/>
      <c r="G46" s="132"/>
      <c r="H46" s="132"/>
      <c r="I46" s="132"/>
      <c r="J46" s="132"/>
      <c r="K46" s="132"/>
      <c r="L46" s="132"/>
      <c r="M46" s="132"/>
      <c r="N46" s="132"/>
      <c r="O46" s="132"/>
      <c r="P46" s="132"/>
      <c r="Q46" s="132"/>
      <c r="R46" s="132"/>
      <c r="S46" s="132"/>
      <c r="T46" s="132"/>
      <c r="U46" s="132"/>
      <c r="V46" s="132"/>
    </row>
    <row r="47" spans="1:22" ht="18.75" customHeight="1" x14ac:dyDescent="0.25">
      <c r="A47" s="292"/>
      <c r="B47" s="293"/>
      <c r="C47" s="294"/>
      <c r="D47" s="132"/>
      <c r="E47" s="132"/>
      <c r="F47" s="132"/>
      <c r="G47" s="132"/>
      <c r="H47" s="132"/>
      <c r="I47" s="132"/>
      <c r="J47" s="132"/>
      <c r="K47" s="132"/>
      <c r="L47" s="132"/>
      <c r="M47" s="132"/>
      <c r="N47" s="132"/>
      <c r="O47" s="132"/>
      <c r="P47" s="132"/>
      <c r="Q47" s="132"/>
      <c r="R47" s="132"/>
      <c r="S47" s="132"/>
      <c r="T47" s="132"/>
      <c r="U47" s="132"/>
      <c r="V47" s="132"/>
    </row>
    <row r="48" spans="1:22" ht="75.75" hidden="1" customHeight="1" x14ac:dyDescent="0.25">
      <c r="A48" s="123" t="s">
        <v>369</v>
      </c>
      <c r="B48" s="131" t="s">
        <v>382</v>
      </c>
      <c r="C48" s="119" t="str">
        <f>CONCATENATE(ROUND('6.2. Паспорт фин осв ввод'!AD26,2)," млн.руб.")</f>
        <v>1331,05 млн.руб.</v>
      </c>
      <c r="D48" s="132"/>
      <c r="E48" s="132" t="s">
        <v>577</v>
      </c>
      <c r="F48" s="132"/>
      <c r="G48" s="132"/>
      <c r="H48" s="132"/>
      <c r="I48" s="132"/>
      <c r="J48" s="132"/>
      <c r="K48" s="132"/>
      <c r="L48" s="132"/>
      <c r="M48" s="132"/>
      <c r="N48" s="132"/>
      <c r="O48" s="132"/>
      <c r="P48" s="132"/>
      <c r="Q48" s="132"/>
      <c r="R48" s="132"/>
      <c r="S48" s="132"/>
      <c r="T48" s="132"/>
      <c r="U48" s="132"/>
      <c r="V48" s="132"/>
    </row>
    <row r="49" spans="1:22" ht="71.25" hidden="1" customHeight="1" x14ac:dyDescent="0.25">
      <c r="A49" s="123" t="s">
        <v>337</v>
      </c>
      <c r="B49" s="131" t="s">
        <v>383</v>
      </c>
      <c r="C49" s="119" t="str">
        <f>CONCATENATE(ROUND('6.2. Паспорт фин осв ввод'!AD32,2)," млн.руб.")</f>
        <v>1128,23 млн.руб.</v>
      </c>
      <c r="D49" s="132"/>
      <c r="E49" s="132" t="s">
        <v>577</v>
      </c>
      <c r="F49" s="132"/>
      <c r="G49" s="132"/>
      <c r="H49" s="132"/>
      <c r="I49" s="132"/>
      <c r="J49" s="132"/>
      <c r="K49" s="132"/>
      <c r="L49" s="132"/>
      <c r="M49" s="132"/>
      <c r="N49" s="132"/>
      <c r="O49" s="132"/>
      <c r="P49" s="132"/>
      <c r="Q49" s="132"/>
      <c r="R49" s="132"/>
      <c r="S49" s="132"/>
      <c r="T49" s="132"/>
      <c r="U49" s="132"/>
      <c r="V49" s="132"/>
    </row>
    <row r="50" spans="1:22" ht="75.75" customHeight="1" x14ac:dyDescent="0.25">
      <c r="A50" s="123" t="s">
        <v>369</v>
      </c>
      <c r="B50" s="131" t="s">
        <v>382</v>
      </c>
      <c r="C50" s="119" t="str">
        <f>CONCATENATE(ROUND('6.2. Паспорт фин осв ввод факт'!AC26,2)," млн.руб.")</f>
        <v>8,09 млн.руб.</v>
      </c>
      <c r="D50" s="132"/>
      <c r="E50" s="132" t="s">
        <v>578</v>
      </c>
      <c r="F50" s="132"/>
      <c r="G50" s="132"/>
      <c r="H50" s="132"/>
      <c r="I50" s="132"/>
      <c r="J50" s="132"/>
      <c r="K50" s="132"/>
      <c r="L50" s="132"/>
      <c r="M50" s="132"/>
      <c r="N50" s="132"/>
      <c r="O50" s="132"/>
      <c r="P50" s="132"/>
      <c r="Q50" s="132"/>
      <c r="R50" s="132"/>
      <c r="S50" s="132"/>
      <c r="T50" s="132"/>
      <c r="U50" s="132"/>
      <c r="V50" s="132"/>
    </row>
    <row r="51" spans="1:22" ht="71.25" customHeight="1" x14ac:dyDescent="0.25">
      <c r="A51" s="123" t="s">
        <v>337</v>
      </c>
      <c r="B51" s="131" t="s">
        <v>383</v>
      </c>
      <c r="C51" s="119" t="str">
        <f>CONCATENATE(ROUND('6.2. Паспорт фин осв ввод факт'!AC32,2)," млн.руб.")</f>
        <v>6,85 млн.руб.</v>
      </c>
      <c r="D51" s="132"/>
      <c r="E51" s="132" t="s">
        <v>578</v>
      </c>
      <c r="F51" s="132"/>
      <c r="G51" s="132"/>
      <c r="H51" s="132"/>
      <c r="I51" s="132"/>
      <c r="J51" s="132"/>
      <c r="K51" s="132"/>
      <c r="L51" s="132"/>
      <c r="M51" s="132"/>
      <c r="N51" s="132"/>
      <c r="O51" s="132"/>
      <c r="P51" s="132"/>
      <c r="Q51" s="132"/>
      <c r="R51" s="132"/>
      <c r="S51" s="132"/>
      <c r="T51" s="132"/>
      <c r="U51" s="132"/>
      <c r="V51" s="132"/>
    </row>
    <row r="52" spans="1:22" x14ac:dyDescent="0.25">
      <c r="A52" s="132"/>
      <c r="B52" s="132"/>
      <c r="C52" s="132"/>
      <c r="D52" s="132"/>
      <c r="E52" s="132"/>
      <c r="F52" s="132"/>
      <c r="G52" s="132"/>
      <c r="H52" s="132"/>
      <c r="I52" s="132"/>
      <c r="J52" s="132"/>
      <c r="K52" s="132"/>
      <c r="L52" s="132"/>
      <c r="M52" s="132"/>
      <c r="N52" s="132"/>
      <c r="O52" s="132"/>
      <c r="P52" s="132"/>
      <c r="Q52" s="132"/>
      <c r="R52" s="132"/>
      <c r="S52" s="132"/>
      <c r="T52" s="132"/>
      <c r="U52" s="132"/>
      <c r="V52" s="132"/>
    </row>
    <row r="53" spans="1:22" x14ac:dyDescent="0.25">
      <c r="A53" s="132"/>
      <c r="B53" s="132"/>
      <c r="C53" s="132"/>
      <c r="D53" s="132"/>
      <c r="E53" s="132"/>
      <c r="F53" s="132"/>
      <c r="G53" s="132"/>
      <c r="H53" s="132"/>
      <c r="I53" s="132"/>
      <c r="J53" s="132"/>
      <c r="K53" s="132"/>
      <c r="L53" s="132"/>
      <c r="M53" s="132"/>
      <c r="N53" s="132"/>
      <c r="O53" s="132"/>
      <c r="P53" s="132"/>
      <c r="Q53" s="132"/>
      <c r="R53" s="132"/>
      <c r="S53" s="132"/>
      <c r="T53" s="132"/>
      <c r="U53" s="132"/>
      <c r="V53" s="132"/>
    </row>
    <row r="54" spans="1:22" x14ac:dyDescent="0.25">
      <c r="A54" s="132"/>
      <c r="B54" s="132"/>
      <c r="C54" s="132"/>
      <c r="D54" s="132"/>
      <c r="E54" s="132"/>
      <c r="F54" s="132"/>
      <c r="G54" s="132"/>
      <c r="H54" s="132"/>
      <c r="I54" s="132"/>
      <c r="J54" s="132"/>
      <c r="K54" s="132"/>
      <c r="L54" s="132"/>
      <c r="M54" s="132"/>
      <c r="N54" s="132"/>
      <c r="O54" s="132"/>
      <c r="P54" s="132"/>
      <c r="Q54" s="132"/>
      <c r="R54" s="132"/>
      <c r="S54" s="132"/>
      <c r="T54" s="132"/>
      <c r="U54" s="132"/>
      <c r="V54" s="132"/>
    </row>
    <row r="55" spans="1:22" x14ac:dyDescent="0.25">
      <c r="A55" s="132"/>
      <c r="B55" s="132"/>
      <c r="C55" s="132"/>
      <c r="D55" s="132"/>
      <c r="E55" s="132"/>
      <c r="F55" s="132"/>
      <c r="G55" s="132"/>
      <c r="H55" s="132"/>
      <c r="I55" s="132"/>
      <c r="J55" s="132"/>
      <c r="K55" s="132"/>
      <c r="L55" s="132"/>
      <c r="M55" s="132"/>
      <c r="N55" s="132"/>
      <c r="O55" s="132"/>
      <c r="P55" s="132"/>
      <c r="Q55" s="132"/>
      <c r="R55" s="132"/>
      <c r="S55" s="132"/>
      <c r="T55" s="132"/>
      <c r="U55" s="132"/>
      <c r="V55" s="132"/>
    </row>
    <row r="56" spans="1:22" x14ac:dyDescent="0.25">
      <c r="A56" s="132"/>
      <c r="B56" s="132"/>
      <c r="C56" s="132"/>
      <c r="D56" s="132"/>
      <c r="E56" s="132"/>
      <c r="F56" s="132"/>
      <c r="G56" s="132"/>
      <c r="H56" s="132"/>
      <c r="I56" s="132"/>
      <c r="J56" s="132"/>
      <c r="K56" s="132"/>
      <c r="L56" s="132"/>
      <c r="M56" s="132"/>
      <c r="N56" s="132"/>
      <c r="O56" s="132"/>
      <c r="P56" s="132"/>
      <c r="Q56" s="132"/>
      <c r="R56" s="132"/>
      <c r="S56" s="132"/>
      <c r="T56" s="132"/>
      <c r="U56" s="132"/>
      <c r="V56" s="132"/>
    </row>
    <row r="57" spans="1:22" x14ac:dyDescent="0.25">
      <c r="A57" s="132"/>
      <c r="B57" s="132"/>
      <c r="C57" s="132"/>
      <c r="D57" s="132"/>
      <c r="E57" s="132"/>
      <c r="F57" s="132"/>
      <c r="G57" s="132"/>
      <c r="H57" s="132"/>
      <c r="I57" s="132"/>
      <c r="J57" s="132"/>
      <c r="K57" s="132"/>
      <c r="L57" s="132"/>
      <c r="M57" s="132"/>
      <c r="N57" s="132"/>
      <c r="O57" s="132"/>
      <c r="P57" s="132"/>
      <c r="Q57" s="132"/>
      <c r="R57" s="132"/>
      <c r="S57" s="132"/>
      <c r="T57" s="132"/>
      <c r="U57" s="132"/>
      <c r="V57" s="132"/>
    </row>
    <row r="58" spans="1:22" x14ac:dyDescent="0.25">
      <c r="A58" s="132"/>
      <c r="B58" s="132"/>
      <c r="C58" s="132"/>
      <c r="D58" s="132"/>
      <c r="E58" s="132"/>
      <c r="F58" s="132"/>
      <c r="G58" s="132"/>
      <c r="H58" s="132"/>
      <c r="I58" s="132"/>
      <c r="J58" s="132"/>
      <c r="K58" s="132"/>
      <c r="L58" s="132"/>
      <c r="M58" s="132"/>
      <c r="N58" s="132"/>
      <c r="O58" s="132"/>
      <c r="P58" s="132"/>
      <c r="Q58" s="132"/>
      <c r="R58" s="132"/>
      <c r="S58" s="132"/>
      <c r="T58" s="132"/>
      <c r="U58" s="132"/>
      <c r="V58" s="132"/>
    </row>
    <row r="59" spans="1:22" x14ac:dyDescent="0.25">
      <c r="A59" s="132"/>
      <c r="B59" s="132"/>
      <c r="C59" s="132"/>
      <c r="D59" s="132"/>
      <c r="E59" s="132"/>
      <c r="F59" s="132"/>
      <c r="G59" s="132"/>
      <c r="H59" s="132"/>
      <c r="I59" s="132"/>
      <c r="J59" s="132"/>
      <c r="K59" s="132"/>
      <c r="L59" s="132"/>
      <c r="M59" s="132"/>
      <c r="N59" s="132"/>
      <c r="O59" s="132"/>
      <c r="P59" s="132"/>
      <c r="Q59" s="132"/>
      <c r="R59" s="132"/>
      <c r="S59" s="132"/>
      <c r="T59" s="132"/>
      <c r="U59" s="132"/>
      <c r="V59" s="132"/>
    </row>
    <row r="60" spans="1:22" x14ac:dyDescent="0.25">
      <c r="A60" s="132"/>
      <c r="B60" s="132"/>
      <c r="C60" s="132"/>
      <c r="D60" s="132"/>
      <c r="E60" s="132"/>
      <c r="F60" s="132"/>
      <c r="G60" s="132"/>
      <c r="H60" s="132"/>
      <c r="I60" s="132"/>
      <c r="J60" s="132"/>
      <c r="K60" s="132"/>
      <c r="L60" s="132"/>
      <c r="M60" s="132"/>
      <c r="N60" s="132"/>
      <c r="O60" s="132"/>
      <c r="P60" s="132"/>
      <c r="Q60" s="132"/>
      <c r="R60" s="132"/>
      <c r="S60" s="132"/>
      <c r="T60" s="132"/>
      <c r="U60" s="132"/>
      <c r="V60" s="132"/>
    </row>
    <row r="61" spans="1:22" x14ac:dyDescent="0.25">
      <c r="A61" s="132"/>
      <c r="B61" s="132"/>
      <c r="C61" s="132"/>
      <c r="D61" s="132"/>
      <c r="E61" s="132"/>
      <c r="F61" s="132"/>
      <c r="G61" s="132"/>
      <c r="H61" s="132"/>
      <c r="I61" s="132"/>
      <c r="J61" s="132"/>
      <c r="K61" s="132"/>
      <c r="L61" s="132"/>
      <c r="M61" s="132"/>
      <c r="N61" s="132"/>
      <c r="O61" s="132"/>
      <c r="P61" s="132"/>
      <c r="Q61" s="132"/>
      <c r="R61" s="132"/>
      <c r="S61" s="132"/>
      <c r="T61" s="132"/>
      <c r="U61" s="132"/>
      <c r="V61" s="132"/>
    </row>
    <row r="62" spans="1:22" x14ac:dyDescent="0.25">
      <c r="A62" s="132"/>
      <c r="B62" s="132"/>
      <c r="C62" s="132"/>
      <c r="D62" s="132"/>
      <c r="E62" s="132"/>
      <c r="F62" s="132"/>
      <c r="G62" s="132"/>
      <c r="H62" s="132"/>
      <c r="I62" s="132"/>
      <c r="J62" s="132"/>
      <c r="K62" s="132"/>
      <c r="L62" s="132"/>
      <c r="M62" s="132"/>
      <c r="N62" s="132"/>
      <c r="O62" s="132"/>
      <c r="P62" s="132"/>
      <c r="Q62" s="132"/>
      <c r="R62" s="132"/>
      <c r="S62" s="132"/>
      <c r="T62" s="132"/>
      <c r="U62" s="132"/>
      <c r="V62" s="132"/>
    </row>
    <row r="63" spans="1:22" x14ac:dyDescent="0.25">
      <c r="A63" s="132"/>
      <c r="B63" s="132"/>
      <c r="C63" s="132"/>
      <c r="D63" s="132"/>
      <c r="E63" s="132"/>
      <c r="F63" s="132"/>
      <c r="G63" s="132"/>
      <c r="H63" s="132"/>
      <c r="I63" s="132"/>
      <c r="J63" s="132"/>
      <c r="K63" s="132"/>
      <c r="L63" s="132"/>
      <c r="M63" s="132"/>
      <c r="N63" s="132"/>
      <c r="O63" s="132"/>
      <c r="P63" s="132"/>
      <c r="Q63" s="132"/>
      <c r="R63" s="132"/>
      <c r="S63" s="132"/>
      <c r="T63" s="132"/>
      <c r="U63" s="132"/>
      <c r="V63" s="132"/>
    </row>
    <row r="64" spans="1:22" x14ac:dyDescent="0.25">
      <c r="A64" s="132"/>
      <c r="B64" s="132"/>
      <c r="C64" s="132"/>
      <c r="D64" s="132"/>
      <c r="E64" s="132"/>
      <c r="F64" s="132"/>
      <c r="G64" s="132"/>
      <c r="H64" s="132"/>
      <c r="I64" s="132"/>
      <c r="J64" s="132"/>
      <c r="K64" s="132"/>
      <c r="L64" s="132"/>
      <c r="M64" s="132"/>
      <c r="N64" s="132"/>
      <c r="O64" s="132"/>
      <c r="P64" s="132"/>
      <c r="Q64" s="132"/>
      <c r="R64" s="132"/>
      <c r="S64" s="132"/>
      <c r="T64" s="132"/>
      <c r="U64" s="132"/>
      <c r="V64" s="132"/>
    </row>
    <row r="65" spans="1:22" x14ac:dyDescent="0.25">
      <c r="A65" s="132"/>
      <c r="B65" s="132"/>
      <c r="C65" s="132"/>
      <c r="D65" s="132"/>
      <c r="E65" s="132"/>
      <c r="F65" s="132"/>
      <c r="G65" s="132"/>
      <c r="H65" s="132"/>
      <c r="I65" s="132"/>
      <c r="J65" s="132"/>
      <c r="K65" s="132"/>
      <c r="L65" s="132"/>
      <c r="M65" s="132"/>
      <c r="N65" s="132"/>
      <c r="O65" s="132"/>
      <c r="P65" s="132"/>
      <c r="Q65" s="132"/>
      <c r="R65" s="132"/>
      <c r="S65" s="132"/>
      <c r="T65" s="132"/>
      <c r="U65" s="132"/>
      <c r="V65" s="132"/>
    </row>
    <row r="66" spans="1:22" x14ac:dyDescent="0.25">
      <c r="A66" s="132"/>
      <c r="B66" s="132"/>
      <c r="C66" s="132"/>
      <c r="D66" s="132"/>
      <c r="E66" s="132"/>
      <c r="F66" s="132"/>
      <c r="G66" s="132"/>
      <c r="H66" s="132"/>
      <c r="I66" s="132"/>
      <c r="J66" s="132"/>
      <c r="K66" s="132"/>
      <c r="L66" s="132"/>
      <c r="M66" s="132"/>
      <c r="N66" s="132"/>
      <c r="O66" s="132"/>
      <c r="P66" s="132"/>
      <c r="Q66" s="132"/>
      <c r="R66" s="132"/>
      <c r="S66" s="132"/>
      <c r="T66" s="132"/>
      <c r="U66" s="132"/>
      <c r="V66" s="132"/>
    </row>
    <row r="67" spans="1:22" x14ac:dyDescent="0.25">
      <c r="A67" s="132"/>
      <c r="B67" s="132"/>
      <c r="C67" s="132"/>
      <c r="D67" s="132"/>
      <c r="E67" s="132"/>
      <c r="F67" s="132"/>
      <c r="G67" s="132"/>
      <c r="H67" s="132"/>
      <c r="I67" s="132"/>
      <c r="J67" s="132"/>
      <c r="K67" s="132"/>
      <c r="L67" s="132"/>
      <c r="M67" s="132"/>
      <c r="N67" s="132"/>
      <c r="O67" s="132"/>
      <c r="P67" s="132"/>
      <c r="Q67" s="132"/>
      <c r="R67" s="132"/>
      <c r="S67" s="132"/>
      <c r="T67" s="132"/>
      <c r="U67" s="132"/>
      <c r="V67" s="132"/>
    </row>
    <row r="68" spans="1:22" x14ac:dyDescent="0.25">
      <c r="A68" s="132"/>
      <c r="B68" s="132"/>
      <c r="C68" s="132"/>
      <c r="D68" s="132"/>
      <c r="E68" s="132"/>
      <c r="F68" s="132"/>
      <c r="G68" s="132"/>
      <c r="H68" s="132"/>
      <c r="I68" s="132"/>
      <c r="J68" s="132"/>
      <c r="K68" s="132"/>
      <c r="L68" s="132"/>
      <c r="M68" s="132"/>
      <c r="N68" s="132"/>
      <c r="O68" s="132"/>
      <c r="P68" s="132"/>
      <c r="Q68" s="132"/>
      <c r="R68" s="132"/>
      <c r="S68" s="132"/>
      <c r="T68" s="132"/>
      <c r="U68" s="132"/>
      <c r="V68" s="132"/>
    </row>
    <row r="69" spans="1:22" x14ac:dyDescent="0.25">
      <c r="A69" s="132"/>
      <c r="B69" s="132"/>
      <c r="C69" s="132"/>
      <c r="D69" s="132"/>
      <c r="E69" s="132"/>
      <c r="F69" s="132"/>
      <c r="G69" s="132"/>
      <c r="H69" s="132"/>
      <c r="I69" s="132"/>
      <c r="J69" s="132"/>
      <c r="K69" s="132"/>
      <c r="L69" s="132"/>
      <c r="M69" s="132"/>
      <c r="N69" s="132"/>
      <c r="O69" s="132"/>
      <c r="P69" s="132"/>
      <c r="Q69" s="132"/>
      <c r="R69" s="132"/>
      <c r="S69" s="132"/>
      <c r="T69" s="132"/>
      <c r="U69" s="132"/>
      <c r="V69" s="132"/>
    </row>
    <row r="70" spans="1:22" x14ac:dyDescent="0.25">
      <c r="A70" s="132"/>
      <c r="B70" s="132"/>
      <c r="C70" s="132"/>
      <c r="D70" s="132"/>
      <c r="E70" s="132"/>
      <c r="F70" s="132"/>
      <c r="G70" s="132"/>
      <c r="H70" s="132"/>
      <c r="I70" s="132"/>
      <c r="J70" s="132"/>
      <c r="K70" s="132"/>
      <c r="L70" s="132"/>
      <c r="M70" s="132"/>
      <c r="N70" s="132"/>
      <c r="O70" s="132"/>
      <c r="P70" s="132"/>
      <c r="Q70" s="132"/>
      <c r="R70" s="132"/>
      <c r="S70" s="132"/>
      <c r="T70" s="132"/>
      <c r="U70" s="132"/>
      <c r="V70" s="132"/>
    </row>
    <row r="71" spans="1:22" x14ac:dyDescent="0.25">
      <c r="A71" s="132"/>
      <c r="B71" s="132"/>
      <c r="C71" s="132"/>
      <c r="D71" s="132"/>
      <c r="E71" s="132"/>
      <c r="F71" s="132"/>
      <c r="G71" s="132"/>
      <c r="H71" s="132"/>
      <c r="I71" s="132"/>
      <c r="J71" s="132"/>
      <c r="K71" s="132"/>
      <c r="L71" s="132"/>
      <c r="M71" s="132"/>
      <c r="N71" s="132"/>
      <c r="O71" s="132"/>
      <c r="P71" s="132"/>
      <c r="Q71" s="132"/>
      <c r="R71" s="132"/>
      <c r="S71" s="132"/>
      <c r="T71" s="132"/>
      <c r="U71" s="132"/>
      <c r="V71" s="132"/>
    </row>
    <row r="72" spans="1:22" x14ac:dyDescent="0.25">
      <c r="A72" s="132"/>
      <c r="B72" s="132"/>
      <c r="C72" s="132"/>
      <c r="D72" s="132"/>
      <c r="E72" s="132"/>
      <c r="F72" s="132"/>
      <c r="G72" s="132"/>
      <c r="H72" s="132"/>
      <c r="I72" s="132"/>
      <c r="J72" s="132"/>
      <c r="K72" s="132"/>
      <c r="L72" s="132"/>
      <c r="M72" s="132"/>
      <c r="N72" s="132"/>
      <c r="O72" s="132"/>
      <c r="P72" s="132"/>
      <c r="Q72" s="132"/>
      <c r="R72" s="132"/>
      <c r="S72" s="132"/>
      <c r="T72" s="132"/>
      <c r="U72" s="132"/>
      <c r="V72" s="132"/>
    </row>
    <row r="73" spans="1:22" x14ac:dyDescent="0.25">
      <c r="A73" s="132"/>
      <c r="B73" s="132"/>
      <c r="C73" s="132"/>
      <c r="D73" s="132"/>
      <c r="E73" s="132"/>
      <c r="F73" s="132"/>
      <c r="G73" s="132"/>
      <c r="H73" s="132"/>
      <c r="I73" s="132"/>
      <c r="J73" s="132"/>
      <c r="K73" s="132"/>
      <c r="L73" s="132"/>
      <c r="M73" s="132"/>
      <c r="N73" s="132"/>
      <c r="O73" s="132"/>
      <c r="P73" s="132"/>
      <c r="Q73" s="132"/>
      <c r="R73" s="132"/>
      <c r="S73" s="132"/>
      <c r="T73" s="132"/>
      <c r="U73" s="132"/>
      <c r="V73" s="132"/>
    </row>
    <row r="74" spans="1:22" x14ac:dyDescent="0.25">
      <c r="A74" s="132"/>
      <c r="B74" s="132"/>
      <c r="C74" s="132"/>
      <c r="D74" s="132"/>
      <c r="E74" s="132"/>
      <c r="F74" s="132"/>
      <c r="G74" s="132"/>
      <c r="H74" s="132"/>
      <c r="I74" s="132"/>
      <c r="J74" s="132"/>
      <c r="K74" s="132"/>
      <c r="L74" s="132"/>
      <c r="M74" s="132"/>
      <c r="N74" s="132"/>
      <c r="O74" s="132"/>
      <c r="P74" s="132"/>
      <c r="Q74" s="132"/>
      <c r="R74" s="132"/>
      <c r="S74" s="132"/>
      <c r="T74" s="132"/>
      <c r="U74" s="132"/>
      <c r="V74" s="132"/>
    </row>
    <row r="75" spans="1:22" x14ac:dyDescent="0.25">
      <c r="A75" s="132"/>
      <c r="B75" s="132"/>
      <c r="C75" s="132"/>
      <c r="D75" s="132"/>
      <c r="E75" s="132"/>
      <c r="F75" s="132"/>
      <c r="G75" s="132"/>
      <c r="H75" s="132"/>
      <c r="I75" s="132"/>
      <c r="J75" s="132"/>
      <c r="K75" s="132"/>
      <c r="L75" s="132"/>
      <c r="M75" s="132"/>
      <c r="N75" s="132"/>
      <c r="O75" s="132"/>
      <c r="P75" s="132"/>
      <c r="Q75" s="132"/>
      <c r="R75" s="132"/>
      <c r="S75" s="132"/>
      <c r="T75" s="132"/>
      <c r="U75" s="132"/>
      <c r="V75" s="132"/>
    </row>
    <row r="76" spans="1:22" x14ac:dyDescent="0.25">
      <c r="A76" s="132"/>
      <c r="B76" s="132"/>
      <c r="C76" s="132"/>
      <c r="D76" s="132"/>
      <c r="E76" s="132"/>
      <c r="F76" s="132"/>
      <c r="G76" s="132"/>
      <c r="H76" s="132"/>
      <c r="I76" s="132"/>
      <c r="J76" s="132"/>
      <c r="K76" s="132"/>
      <c r="L76" s="132"/>
      <c r="M76" s="132"/>
      <c r="N76" s="132"/>
      <c r="O76" s="132"/>
      <c r="P76" s="132"/>
      <c r="Q76" s="132"/>
      <c r="R76" s="132"/>
      <c r="S76" s="132"/>
      <c r="T76" s="132"/>
      <c r="U76" s="132"/>
      <c r="V76" s="132"/>
    </row>
    <row r="77" spans="1:22" x14ac:dyDescent="0.25">
      <c r="A77" s="132"/>
      <c r="B77" s="132"/>
      <c r="C77" s="132"/>
      <c r="D77" s="132"/>
      <c r="E77" s="132"/>
      <c r="F77" s="132"/>
      <c r="G77" s="132"/>
      <c r="H77" s="132"/>
      <c r="I77" s="132"/>
      <c r="J77" s="132"/>
      <c r="K77" s="132"/>
      <c r="L77" s="132"/>
      <c r="M77" s="132"/>
      <c r="N77" s="132"/>
      <c r="O77" s="132"/>
      <c r="P77" s="132"/>
      <c r="Q77" s="132"/>
      <c r="R77" s="132"/>
      <c r="S77" s="132"/>
      <c r="T77" s="132"/>
      <c r="U77" s="132"/>
      <c r="V77" s="132"/>
    </row>
    <row r="78" spans="1:22" x14ac:dyDescent="0.25">
      <c r="A78" s="132"/>
      <c r="B78" s="132"/>
      <c r="C78" s="132"/>
      <c r="D78" s="132"/>
      <c r="E78" s="132"/>
      <c r="F78" s="132"/>
      <c r="G78" s="132"/>
      <c r="H78" s="132"/>
      <c r="I78" s="132"/>
      <c r="J78" s="132"/>
      <c r="K78" s="132"/>
      <c r="L78" s="132"/>
      <c r="M78" s="132"/>
      <c r="N78" s="132"/>
      <c r="O78" s="132"/>
      <c r="P78" s="132"/>
      <c r="Q78" s="132"/>
      <c r="R78" s="132"/>
      <c r="S78" s="132"/>
      <c r="T78" s="132"/>
      <c r="U78" s="132"/>
      <c r="V78" s="132"/>
    </row>
    <row r="79" spans="1:22" x14ac:dyDescent="0.25">
      <c r="A79" s="132"/>
      <c r="B79" s="132"/>
      <c r="C79" s="132"/>
      <c r="D79" s="132"/>
      <c r="E79" s="132"/>
      <c r="F79" s="132"/>
      <c r="G79" s="132"/>
      <c r="H79" s="132"/>
      <c r="I79" s="132"/>
      <c r="J79" s="132"/>
      <c r="K79" s="132"/>
      <c r="L79" s="132"/>
      <c r="M79" s="132"/>
      <c r="N79" s="132"/>
      <c r="O79" s="132"/>
      <c r="P79" s="132"/>
      <c r="Q79" s="132"/>
      <c r="R79" s="132"/>
      <c r="S79" s="132"/>
      <c r="T79" s="132"/>
      <c r="U79" s="132"/>
      <c r="V79" s="132"/>
    </row>
    <row r="80" spans="1:22" x14ac:dyDescent="0.25">
      <c r="A80" s="132"/>
      <c r="B80" s="132"/>
      <c r="C80" s="132"/>
      <c r="D80" s="132"/>
      <c r="E80" s="132"/>
      <c r="F80" s="132"/>
      <c r="G80" s="132"/>
      <c r="H80" s="132"/>
      <c r="I80" s="132"/>
      <c r="J80" s="132"/>
      <c r="K80" s="132"/>
      <c r="L80" s="132"/>
      <c r="M80" s="132"/>
      <c r="N80" s="132"/>
      <c r="O80" s="132"/>
      <c r="P80" s="132"/>
      <c r="Q80" s="132"/>
      <c r="R80" s="132"/>
      <c r="S80" s="132"/>
      <c r="T80" s="132"/>
      <c r="U80" s="132"/>
      <c r="V80" s="132"/>
    </row>
    <row r="81" spans="1:22" x14ac:dyDescent="0.25">
      <c r="A81" s="132"/>
      <c r="B81" s="132"/>
      <c r="C81" s="132"/>
      <c r="D81" s="132"/>
      <c r="E81" s="132"/>
      <c r="F81" s="132"/>
      <c r="G81" s="132"/>
      <c r="H81" s="132"/>
      <c r="I81" s="132"/>
      <c r="J81" s="132"/>
      <c r="K81" s="132"/>
      <c r="L81" s="132"/>
      <c r="M81" s="132"/>
      <c r="N81" s="132"/>
      <c r="O81" s="132"/>
      <c r="P81" s="132"/>
      <c r="Q81" s="132"/>
      <c r="R81" s="132"/>
      <c r="S81" s="132"/>
      <c r="T81" s="132"/>
      <c r="U81" s="132"/>
      <c r="V81" s="132"/>
    </row>
    <row r="82" spans="1:22" x14ac:dyDescent="0.25">
      <c r="A82" s="132"/>
      <c r="B82" s="132"/>
      <c r="C82" s="132"/>
      <c r="D82" s="132"/>
      <c r="E82" s="132"/>
      <c r="F82" s="132"/>
      <c r="G82" s="132"/>
      <c r="H82" s="132"/>
      <c r="I82" s="132"/>
      <c r="J82" s="132"/>
      <c r="K82" s="132"/>
      <c r="L82" s="132"/>
      <c r="M82" s="132"/>
      <c r="N82" s="132"/>
      <c r="O82" s="132"/>
      <c r="P82" s="132"/>
      <c r="Q82" s="132"/>
      <c r="R82" s="132"/>
      <c r="S82" s="132"/>
      <c r="T82" s="132"/>
      <c r="U82" s="132"/>
      <c r="V82" s="132"/>
    </row>
    <row r="83" spans="1:22" x14ac:dyDescent="0.25">
      <c r="A83" s="132"/>
      <c r="B83" s="132"/>
      <c r="C83" s="132"/>
      <c r="D83" s="132"/>
      <c r="E83" s="132"/>
      <c r="F83" s="132"/>
      <c r="G83" s="132"/>
      <c r="H83" s="132"/>
      <c r="I83" s="132"/>
      <c r="J83" s="132"/>
      <c r="K83" s="132"/>
      <c r="L83" s="132"/>
      <c r="M83" s="132"/>
      <c r="N83" s="132"/>
      <c r="O83" s="132"/>
      <c r="P83" s="132"/>
      <c r="Q83" s="132"/>
      <c r="R83" s="132"/>
      <c r="S83" s="132"/>
      <c r="T83" s="132"/>
      <c r="U83" s="132"/>
      <c r="V83" s="132"/>
    </row>
    <row r="84" spans="1:22" x14ac:dyDescent="0.25">
      <c r="A84" s="132"/>
      <c r="B84" s="132"/>
      <c r="C84" s="132"/>
      <c r="D84" s="132"/>
      <c r="E84" s="132"/>
      <c r="F84" s="132"/>
      <c r="G84" s="132"/>
      <c r="H84" s="132"/>
      <c r="I84" s="132"/>
      <c r="J84" s="132"/>
      <c r="K84" s="132"/>
      <c r="L84" s="132"/>
      <c r="M84" s="132"/>
      <c r="N84" s="132"/>
      <c r="O84" s="132"/>
      <c r="P84" s="132"/>
      <c r="Q84" s="132"/>
      <c r="R84" s="132"/>
      <c r="S84" s="132"/>
      <c r="T84" s="132"/>
      <c r="U84" s="132"/>
      <c r="V84" s="132"/>
    </row>
    <row r="85" spans="1:22" x14ac:dyDescent="0.25">
      <c r="A85" s="132"/>
      <c r="B85" s="132"/>
      <c r="C85" s="132"/>
      <c r="D85" s="132"/>
      <c r="E85" s="132"/>
      <c r="F85" s="132"/>
      <c r="G85" s="132"/>
      <c r="H85" s="132"/>
      <c r="I85" s="132"/>
      <c r="J85" s="132"/>
      <c r="K85" s="132"/>
      <c r="L85" s="132"/>
      <c r="M85" s="132"/>
      <c r="N85" s="132"/>
      <c r="O85" s="132"/>
      <c r="P85" s="132"/>
      <c r="Q85" s="132"/>
      <c r="R85" s="132"/>
      <c r="S85" s="132"/>
      <c r="T85" s="132"/>
      <c r="U85" s="132"/>
      <c r="V85" s="132"/>
    </row>
    <row r="86" spans="1:22" x14ac:dyDescent="0.25">
      <c r="A86" s="132"/>
      <c r="B86" s="132"/>
      <c r="C86" s="132"/>
      <c r="D86" s="132"/>
      <c r="E86" s="132"/>
      <c r="F86" s="132"/>
      <c r="G86" s="132"/>
      <c r="H86" s="132"/>
      <c r="I86" s="132"/>
      <c r="J86" s="132"/>
      <c r="K86" s="132"/>
      <c r="L86" s="132"/>
      <c r="M86" s="132"/>
      <c r="N86" s="132"/>
      <c r="O86" s="132"/>
      <c r="P86" s="132"/>
      <c r="Q86" s="132"/>
      <c r="R86" s="132"/>
      <c r="S86" s="132"/>
      <c r="T86" s="132"/>
      <c r="U86" s="132"/>
      <c r="V86" s="132"/>
    </row>
    <row r="87" spans="1:22" x14ac:dyDescent="0.25">
      <c r="A87" s="132"/>
      <c r="B87" s="132"/>
      <c r="C87" s="132"/>
      <c r="D87" s="132"/>
      <c r="E87" s="132"/>
      <c r="F87" s="132"/>
      <c r="G87" s="132"/>
      <c r="H87" s="132"/>
      <c r="I87" s="132"/>
      <c r="J87" s="132"/>
      <c r="K87" s="132"/>
      <c r="L87" s="132"/>
      <c r="M87" s="132"/>
      <c r="N87" s="132"/>
      <c r="O87" s="132"/>
      <c r="P87" s="132"/>
      <c r="Q87" s="132"/>
      <c r="R87" s="132"/>
      <c r="S87" s="132"/>
      <c r="T87" s="132"/>
      <c r="U87" s="132"/>
      <c r="V87" s="132"/>
    </row>
    <row r="88" spans="1:22" x14ac:dyDescent="0.25">
      <c r="A88" s="132"/>
      <c r="B88" s="132"/>
      <c r="C88" s="132"/>
      <c r="D88" s="132"/>
      <c r="E88" s="132"/>
      <c r="F88" s="132"/>
      <c r="G88" s="132"/>
      <c r="H88" s="132"/>
      <c r="I88" s="132"/>
      <c r="J88" s="132"/>
      <c r="K88" s="132"/>
      <c r="L88" s="132"/>
      <c r="M88" s="132"/>
      <c r="N88" s="132"/>
      <c r="O88" s="132"/>
      <c r="P88" s="132"/>
      <c r="Q88" s="132"/>
      <c r="R88" s="132"/>
      <c r="S88" s="132"/>
      <c r="T88" s="132"/>
      <c r="U88" s="132"/>
      <c r="V88" s="132"/>
    </row>
    <row r="89" spans="1:22" x14ac:dyDescent="0.25">
      <c r="A89" s="132"/>
      <c r="B89" s="132"/>
      <c r="C89" s="132"/>
      <c r="D89" s="132"/>
      <c r="E89" s="132"/>
      <c r="F89" s="132"/>
      <c r="G89" s="132"/>
      <c r="H89" s="132"/>
      <c r="I89" s="132"/>
      <c r="J89" s="132"/>
      <c r="K89" s="132"/>
      <c r="L89" s="132"/>
      <c r="M89" s="132"/>
      <c r="N89" s="132"/>
      <c r="O89" s="132"/>
      <c r="P89" s="132"/>
      <c r="Q89" s="132"/>
      <c r="R89" s="132"/>
      <c r="S89" s="132"/>
      <c r="T89" s="132"/>
      <c r="U89" s="132"/>
      <c r="V89" s="132"/>
    </row>
    <row r="90" spans="1:22" x14ac:dyDescent="0.25">
      <c r="A90" s="132"/>
      <c r="B90" s="132"/>
      <c r="C90" s="132"/>
      <c r="D90" s="132"/>
      <c r="E90" s="132"/>
      <c r="F90" s="132"/>
      <c r="G90" s="132"/>
      <c r="H90" s="132"/>
      <c r="I90" s="132"/>
      <c r="J90" s="132"/>
      <c r="K90" s="132"/>
      <c r="L90" s="132"/>
      <c r="M90" s="132"/>
      <c r="N90" s="132"/>
      <c r="O90" s="132"/>
      <c r="P90" s="132"/>
      <c r="Q90" s="132"/>
      <c r="R90" s="132"/>
      <c r="S90" s="132"/>
      <c r="T90" s="132"/>
      <c r="U90" s="132"/>
      <c r="V90" s="132"/>
    </row>
    <row r="91" spans="1:22"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row>
    <row r="92" spans="1:22" x14ac:dyDescent="0.25">
      <c r="A92" s="132"/>
      <c r="B92" s="132"/>
      <c r="C92" s="132"/>
      <c r="D92" s="132"/>
      <c r="E92" s="132"/>
      <c r="F92" s="132"/>
      <c r="G92" s="132"/>
      <c r="H92" s="132"/>
      <c r="I92" s="132"/>
      <c r="J92" s="132"/>
      <c r="K92" s="132"/>
      <c r="L92" s="132"/>
      <c r="M92" s="132"/>
      <c r="N92" s="132"/>
      <c r="O92" s="132"/>
      <c r="P92" s="132"/>
      <c r="Q92" s="132"/>
      <c r="R92" s="132"/>
      <c r="S92" s="132"/>
      <c r="T92" s="132"/>
      <c r="U92" s="132"/>
      <c r="V92" s="132"/>
    </row>
    <row r="93" spans="1:22" x14ac:dyDescent="0.25">
      <c r="A93" s="132"/>
      <c r="B93" s="132"/>
      <c r="C93" s="132"/>
      <c r="D93" s="132"/>
      <c r="E93" s="132"/>
      <c r="F93" s="132"/>
      <c r="G93" s="132"/>
      <c r="H93" s="132"/>
      <c r="I93" s="132"/>
      <c r="J93" s="132"/>
      <c r="K93" s="132"/>
      <c r="L93" s="132"/>
      <c r="M93" s="132"/>
      <c r="N93" s="132"/>
      <c r="O93" s="132"/>
      <c r="P93" s="132"/>
      <c r="Q93" s="132"/>
      <c r="R93" s="132"/>
      <c r="S93" s="132"/>
      <c r="T93" s="132"/>
      <c r="U93" s="132"/>
      <c r="V93" s="132"/>
    </row>
    <row r="94" spans="1:22" x14ac:dyDescent="0.25">
      <c r="A94" s="132"/>
      <c r="B94" s="132"/>
      <c r="C94" s="132"/>
      <c r="D94" s="132"/>
      <c r="E94" s="132"/>
      <c r="F94" s="132"/>
      <c r="G94" s="132"/>
      <c r="H94" s="132"/>
      <c r="I94" s="132"/>
      <c r="J94" s="132"/>
      <c r="K94" s="132"/>
      <c r="L94" s="132"/>
      <c r="M94" s="132"/>
      <c r="N94" s="132"/>
      <c r="O94" s="132"/>
      <c r="P94" s="132"/>
      <c r="Q94" s="132"/>
      <c r="R94" s="132"/>
      <c r="S94" s="132"/>
      <c r="T94" s="132"/>
      <c r="U94" s="132"/>
      <c r="V94" s="132"/>
    </row>
    <row r="95" spans="1:22" x14ac:dyDescent="0.25">
      <c r="A95" s="132"/>
      <c r="B95" s="132"/>
      <c r="C95" s="132"/>
      <c r="D95" s="132"/>
      <c r="E95" s="132"/>
      <c r="F95" s="132"/>
      <c r="G95" s="132"/>
      <c r="H95" s="132"/>
      <c r="I95" s="132"/>
      <c r="J95" s="132"/>
      <c r="K95" s="132"/>
      <c r="L95" s="132"/>
      <c r="M95" s="132"/>
      <c r="N95" s="132"/>
      <c r="O95" s="132"/>
      <c r="P95" s="132"/>
      <c r="Q95" s="132"/>
      <c r="R95" s="132"/>
      <c r="S95" s="132"/>
      <c r="T95" s="132"/>
      <c r="U95" s="132"/>
      <c r="V95" s="132"/>
    </row>
    <row r="96" spans="1:22" x14ac:dyDescent="0.25">
      <c r="A96" s="132"/>
      <c r="B96" s="132"/>
      <c r="C96" s="132"/>
      <c r="D96" s="132"/>
      <c r="E96" s="132"/>
      <c r="F96" s="132"/>
      <c r="G96" s="132"/>
      <c r="H96" s="132"/>
      <c r="I96" s="132"/>
      <c r="J96" s="132"/>
      <c r="K96" s="132"/>
      <c r="L96" s="132"/>
      <c r="M96" s="132"/>
      <c r="N96" s="132"/>
      <c r="O96" s="132"/>
      <c r="P96" s="132"/>
      <c r="Q96" s="132"/>
      <c r="R96" s="132"/>
      <c r="S96" s="132"/>
      <c r="T96" s="132"/>
      <c r="U96" s="132"/>
      <c r="V96" s="132"/>
    </row>
    <row r="97" spans="1:22" x14ac:dyDescent="0.25">
      <c r="A97" s="132"/>
      <c r="B97" s="132"/>
      <c r="C97" s="132"/>
      <c r="D97" s="132"/>
      <c r="E97" s="132"/>
      <c r="F97" s="132"/>
      <c r="G97" s="132"/>
      <c r="H97" s="132"/>
      <c r="I97" s="132"/>
      <c r="J97" s="132"/>
      <c r="K97" s="132"/>
      <c r="L97" s="132"/>
      <c r="M97" s="132"/>
      <c r="N97" s="132"/>
      <c r="O97" s="132"/>
      <c r="P97" s="132"/>
      <c r="Q97" s="132"/>
      <c r="R97" s="132"/>
      <c r="S97" s="132"/>
      <c r="T97" s="132"/>
      <c r="U97" s="132"/>
      <c r="V97" s="132"/>
    </row>
    <row r="98" spans="1:22" x14ac:dyDescent="0.25">
      <c r="A98" s="132"/>
      <c r="B98" s="132"/>
      <c r="C98" s="132"/>
      <c r="D98" s="132"/>
      <c r="E98" s="132"/>
      <c r="F98" s="132"/>
      <c r="G98" s="132"/>
      <c r="H98" s="132"/>
      <c r="I98" s="132"/>
      <c r="J98" s="132"/>
      <c r="K98" s="132"/>
      <c r="L98" s="132"/>
      <c r="M98" s="132"/>
      <c r="N98" s="132"/>
      <c r="O98" s="132"/>
      <c r="P98" s="132"/>
      <c r="Q98" s="132"/>
      <c r="R98" s="132"/>
      <c r="S98" s="132"/>
      <c r="T98" s="132"/>
      <c r="U98" s="132"/>
      <c r="V98" s="132"/>
    </row>
    <row r="99" spans="1:22" x14ac:dyDescent="0.25">
      <c r="A99" s="132"/>
      <c r="B99" s="132"/>
      <c r="C99" s="132"/>
      <c r="D99" s="132"/>
      <c r="E99" s="132"/>
      <c r="F99" s="132"/>
      <c r="G99" s="132"/>
      <c r="H99" s="132"/>
      <c r="I99" s="132"/>
      <c r="J99" s="132"/>
      <c r="K99" s="132"/>
      <c r="L99" s="132"/>
      <c r="M99" s="132"/>
      <c r="N99" s="132"/>
      <c r="O99" s="132"/>
      <c r="P99" s="132"/>
      <c r="Q99" s="132"/>
      <c r="R99" s="132"/>
      <c r="S99" s="132"/>
      <c r="T99" s="132"/>
      <c r="U99" s="132"/>
      <c r="V99" s="132"/>
    </row>
    <row r="100" spans="1:22"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row>
    <row r="101" spans="1:22"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row>
    <row r="102" spans="1:22"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row>
    <row r="103" spans="1:22"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row>
    <row r="104" spans="1:22"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row>
    <row r="105" spans="1:22"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row>
    <row r="106" spans="1:22"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row>
    <row r="107" spans="1:22"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row>
    <row r="108" spans="1:22"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row>
    <row r="109" spans="1:22"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row>
    <row r="110" spans="1:22"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row>
    <row r="111" spans="1:22"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row>
    <row r="112" spans="1:22"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row>
    <row r="113" spans="1:22"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row>
    <row r="114" spans="1:22"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row>
    <row r="115" spans="1:22"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row>
    <row r="116" spans="1:22"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row>
    <row r="117" spans="1:22"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row>
    <row r="118" spans="1:22"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row>
    <row r="119" spans="1:22"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row>
    <row r="120" spans="1:22"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row>
    <row r="121" spans="1:22"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row>
    <row r="122" spans="1:22"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row>
    <row r="123" spans="1:22"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row>
    <row r="124" spans="1:22"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row>
    <row r="125" spans="1:22"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row>
    <row r="126" spans="1:22"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row>
    <row r="127" spans="1:22"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row>
    <row r="128" spans="1:22"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row>
    <row r="129" spans="1:22"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row>
    <row r="130" spans="1:22"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row>
    <row r="131" spans="1:22"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row>
    <row r="132" spans="1:22"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row>
    <row r="133" spans="1:22"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row>
    <row r="134" spans="1:22"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row>
    <row r="135" spans="1:22"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row>
    <row r="136" spans="1:22"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row>
    <row r="137" spans="1:22"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row>
    <row r="138" spans="1:22"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row>
    <row r="139" spans="1:22"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row>
    <row r="140" spans="1:22"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row>
    <row r="141" spans="1:22"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row>
    <row r="142" spans="1:22"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row>
    <row r="143" spans="1:22"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row>
    <row r="144" spans="1:22"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row>
    <row r="145" spans="1:22"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row>
    <row r="146" spans="1:22"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row>
    <row r="147" spans="1:22"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row>
    <row r="148" spans="1:22"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row>
    <row r="149" spans="1:22"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row>
    <row r="150" spans="1:22"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row>
    <row r="151" spans="1:22"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row>
    <row r="152" spans="1:22"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row>
    <row r="153" spans="1:22"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row>
    <row r="154" spans="1:22"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row>
    <row r="155" spans="1:22"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row>
    <row r="156" spans="1:22"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row>
    <row r="157" spans="1:22"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row>
    <row r="158" spans="1:22"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row>
    <row r="159" spans="1:22"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row>
    <row r="160" spans="1:22"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row>
    <row r="161" spans="1:22"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row>
    <row r="162" spans="1:22"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row>
    <row r="163" spans="1:22"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row>
    <row r="164" spans="1:22"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row>
    <row r="165" spans="1:22"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row>
    <row r="166" spans="1:22"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row>
    <row r="167" spans="1:22"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row>
    <row r="168" spans="1:22"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row>
    <row r="169" spans="1:22"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row>
    <row r="170" spans="1:22"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row>
    <row r="171" spans="1:22"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row>
    <row r="172" spans="1:22"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row>
    <row r="173" spans="1:22"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row>
    <row r="174" spans="1:22"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row>
    <row r="175" spans="1:22"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row>
    <row r="176" spans="1:22"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row>
    <row r="177" spans="1:22"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row>
    <row r="178" spans="1:22"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row>
    <row r="179" spans="1:22"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row>
    <row r="180" spans="1:22"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row>
    <row r="181" spans="1:22"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row>
    <row r="182" spans="1:22"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row>
    <row r="183" spans="1:22"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row>
    <row r="184" spans="1:22"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row>
    <row r="185" spans="1:22"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row>
    <row r="186" spans="1:22"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row>
    <row r="187" spans="1:22"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row>
    <row r="188" spans="1:22"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row>
    <row r="189" spans="1:22"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row>
    <row r="190" spans="1:22"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row>
    <row r="191" spans="1:22"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row>
    <row r="192" spans="1:22"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row>
    <row r="193" spans="1:22"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row>
    <row r="194" spans="1:22"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row>
    <row r="195" spans="1:22"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row>
    <row r="196" spans="1:22"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row>
    <row r="197" spans="1:22"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row>
    <row r="198" spans="1:22"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row>
    <row r="199" spans="1:22"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row>
    <row r="200" spans="1:22"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row>
    <row r="201" spans="1:22"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row>
    <row r="202" spans="1:22"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row>
    <row r="203" spans="1:22"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row>
    <row r="204" spans="1:22"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row>
    <row r="205" spans="1:22"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row>
    <row r="206" spans="1:22"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row>
    <row r="207" spans="1:22"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row>
    <row r="208" spans="1:22"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row>
    <row r="209" spans="1:22"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row>
    <row r="210" spans="1:22"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row>
    <row r="211" spans="1:22"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row>
    <row r="212" spans="1:22"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row>
    <row r="213" spans="1:22"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row>
    <row r="214" spans="1:22"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row>
    <row r="215" spans="1:22"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row>
    <row r="216" spans="1:22"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row>
    <row r="217" spans="1:22"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row>
    <row r="218" spans="1:22"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row>
    <row r="219" spans="1:22"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row>
    <row r="220" spans="1:22"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row>
    <row r="221" spans="1:22"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row>
    <row r="222" spans="1:22"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row>
    <row r="223" spans="1:22"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row>
    <row r="224" spans="1:22"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row>
    <row r="225" spans="1:22"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row>
    <row r="226" spans="1:22"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row>
    <row r="227" spans="1:22"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row>
    <row r="228" spans="1:22"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row>
    <row r="229" spans="1:22"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row>
    <row r="230" spans="1:22"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row>
    <row r="231" spans="1:22"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row>
    <row r="232" spans="1:22"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row>
    <row r="233" spans="1:22"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row>
    <row r="234" spans="1:22"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row>
    <row r="235" spans="1:22"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row>
    <row r="236" spans="1:22"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row>
    <row r="237" spans="1:22"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row>
    <row r="238" spans="1:22"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row>
    <row r="239" spans="1:22"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row>
    <row r="240" spans="1:22"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row>
    <row r="241" spans="1:22"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row>
    <row r="242" spans="1:22"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row>
    <row r="243" spans="1:22"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row>
    <row r="244" spans="1:22"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row>
    <row r="245" spans="1:22"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row>
    <row r="246" spans="1:22"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row>
    <row r="247" spans="1:22"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row>
    <row r="248" spans="1:22"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row>
    <row r="249" spans="1:22"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row>
    <row r="250" spans="1:22"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row>
    <row r="251" spans="1:22"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row>
    <row r="252" spans="1:22"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row>
    <row r="253" spans="1:22"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row>
    <row r="254" spans="1:22"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row>
    <row r="255" spans="1:22"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row>
    <row r="256" spans="1:22"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row>
    <row r="257" spans="1:22"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row>
    <row r="258" spans="1:22"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row>
    <row r="259" spans="1:22"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row>
    <row r="260" spans="1:22"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row>
    <row r="261" spans="1:22"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row>
    <row r="262" spans="1:22"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row>
    <row r="263" spans="1:22"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row>
    <row r="264" spans="1:22"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row>
    <row r="265" spans="1:22"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row>
    <row r="266" spans="1:22"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row>
    <row r="267" spans="1:22"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row>
    <row r="268" spans="1:22"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row>
    <row r="269" spans="1:22"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row>
    <row r="270" spans="1:22"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row>
    <row r="271" spans="1:22"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row>
    <row r="272" spans="1:22"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row>
    <row r="273" spans="1:22"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row>
    <row r="274" spans="1:22"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row>
    <row r="275" spans="1:22"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row>
    <row r="276" spans="1:22"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row>
    <row r="277" spans="1:22"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row>
    <row r="278" spans="1:22"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row>
    <row r="279" spans="1:22"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row>
    <row r="280" spans="1:22"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row>
    <row r="281" spans="1:22"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row>
    <row r="282" spans="1:22"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row>
    <row r="283" spans="1:22"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row>
    <row r="284" spans="1:22"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row>
    <row r="285" spans="1:22"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row>
    <row r="286" spans="1:22"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row>
    <row r="287" spans="1:22"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row>
    <row r="288" spans="1:22"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row>
    <row r="289" spans="1:22"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row>
    <row r="290" spans="1:22"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row>
    <row r="291" spans="1:22"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row>
    <row r="292" spans="1:22"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row>
    <row r="293" spans="1:22"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row>
    <row r="294" spans="1:22"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row>
    <row r="295" spans="1:22"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row>
    <row r="296" spans="1:22"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row>
    <row r="297" spans="1:22"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row>
    <row r="298" spans="1:22"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row>
    <row r="299" spans="1:22"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row>
    <row r="300" spans="1:22"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row>
    <row r="301" spans="1:22"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row>
    <row r="302" spans="1:22"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row>
    <row r="303" spans="1:22"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row>
    <row r="304" spans="1:22"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row>
    <row r="305" spans="1:22"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row>
    <row r="306" spans="1:22"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row>
    <row r="307" spans="1:22"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row>
    <row r="308" spans="1:22"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row>
    <row r="309" spans="1:22"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row>
    <row r="310" spans="1:22"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row>
    <row r="311" spans="1:22"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row>
    <row r="312" spans="1:22"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row>
    <row r="313" spans="1:22"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row>
    <row r="314" spans="1:22"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row>
    <row r="315" spans="1:22"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row>
    <row r="316" spans="1:22"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row>
    <row r="317" spans="1:22"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row>
    <row r="318" spans="1:22"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row>
    <row r="319" spans="1:22"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row>
    <row r="320" spans="1:22"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row>
    <row r="321" spans="1:22"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row>
    <row r="322" spans="1:22"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row>
    <row r="323" spans="1:22"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row>
    <row r="324" spans="1:22"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row>
    <row r="325" spans="1:22"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row>
    <row r="326" spans="1:22"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row>
    <row r="327" spans="1:22"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row>
    <row r="328" spans="1:22"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row>
    <row r="329" spans="1:22"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row>
    <row r="330" spans="1:22"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row>
    <row r="331" spans="1:22"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row>
    <row r="332" spans="1:22"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row>
    <row r="333" spans="1:22"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row>
    <row r="334" spans="1:22"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row>
    <row r="335" spans="1:22"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row>
    <row r="336" spans="1:22"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row>
    <row r="337" spans="1:22"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row>
    <row r="338" spans="1:22"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row>
    <row r="339" spans="1:22"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row>
    <row r="340" spans="1:22"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row>
  </sheetData>
  <mergeCells count="12">
    <mergeCell ref="A24:C24"/>
    <mergeCell ref="A39:C39"/>
    <mergeCell ref="A47:C47"/>
    <mergeCell ref="A16:C16"/>
    <mergeCell ref="A18:C18"/>
    <mergeCell ref="A15:C15"/>
    <mergeCell ref="A5:B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94"/>
  <sheetViews>
    <sheetView topLeftCell="B22" zoomScale="80" zoomScaleNormal="80" zoomScaleSheetLayoutView="70" workbookViewId="0">
      <pane xSplit="2" ySplit="4" topLeftCell="D26" activePane="bottomRight" state="frozen"/>
      <selection activeCell="M23" sqref="M23:N24"/>
      <selection pane="topRight" activeCell="M23" sqref="M23:N24"/>
      <selection pane="bottomLeft" activeCell="M23" sqref="M23:N24"/>
      <selection pane="bottomRight" activeCell="T29" sqref="T29"/>
    </sheetView>
  </sheetViews>
  <sheetFormatPr defaultColWidth="9.140625" defaultRowHeight="15.75" x14ac:dyDescent="0.25"/>
  <cols>
    <col min="1" max="1" width="0" style="17" hidden="1" customWidth="1"/>
    <col min="2" max="2" width="9.140625" style="17"/>
    <col min="3" max="3" width="57.85546875" style="17" customWidth="1"/>
    <col min="4" max="4" width="13" style="17" customWidth="1"/>
    <col min="5" max="5" width="17.85546875" style="17" customWidth="1"/>
    <col min="6" max="7" width="17.42578125" style="17" customWidth="1"/>
    <col min="8" max="8" width="12.28515625" style="18" customWidth="1"/>
    <col min="9" max="12" width="7.85546875" style="18" customWidth="1"/>
    <col min="13" max="14" width="7.85546875" style="17" customWidth="1"/>
    <col min="15" max="15" width="11.28515625" style="17" customWidth="1"/>
    <col min="16" max="18" width="7.85546875" style="17" customWidth="1"/>
    <col min="19" max="19" width="9.28515625" style="17" customWidth="1"/>
    <col min="20" max="28" width="7.85546875" style="17" customWidth="1"/>
    <col min="29" max="29" width="13.140625" style="17" customWidth="1"/>
    <col min="30" max="30" width="24.85546875" style="17" customWidth="1"/>
    <col min="31" max="16384" width="9.140625" style="17"/>
  </cols>
  <sheetData>
    <row r="1" spans="2:30" x14ac:dyDescent="0.25">
      <c r="B1" s="134"/>
      <c r="C1" s="133"/>
    </row>
    <row r="3" spans="2:30" ht="18.75" x14ac:dyDescent="0.25">
      <c r="B3" s="18"/>
      <c r="C3" s="18"/>
      <c r="D3" s="18"/>
      <c r="E3" s="18"/>
      <c r="F3" s="18"/>
      <c r="G3" s="18"/>
      <c r="M3" s="18"/>
      <c r="N3" s="18"/>
      <c r="AD3" s="4" t="s">
        <v>66</v>
      </c>
    </row>
    <row r="4" spans="2:30" ht="18.75" x14ac:dyDescent="0.3">
      <c r="B4" s="18"/>
      <c r="C4" s="18"/>
      <c r="D4" s="18"/>
      <c r="E4" s="18"/>
      <c r="F4" s="18"/>
      <c r="G4" s="18"/>
      <c r="M4" s="18"/>
      <c r="N4" s="18"/>
      <c r="AD4" s="1" t="s">
        <v>8</v>
      </c>
    </row>
    <row r="5" spans="2:30" ht="18.75" x14ac:dyDescent="0.3">
      <c r="B5" s="18"/>
      <c r="C5" s="18"/>
      <c r="D5" s="18"/>
      <c r="E5" s="18"/>
      <c r="F5" s="18"/>
      <c r="G5" s="18"/>
      <c r="M5" s="18"/>
      <c r="N5" s="18"/>
      <c r="AD5" s="1" t="s">
        <v>65</v>
      </c>
    </row>
    <row r="6" spans="2:30" ht="18.75" customHeight="1" x14ac:dyDescent="0.25">
      <c r="B6" s="296" t="str">
        <f>'6.1. Паспорт сетевой график'!A7</f>
        <v>Год раскрытия информации: 2017 год</v>
      </c>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row>
    <row r="7" spans="2:30" ht="18.75" x14ac:dyDescent="0.3">
      <c r="B7" s="18"/>
      <c r="C7" s="18"/>
      <c r="D7" s="18"/>
      <c r="E7" s="18"/>
      <c r="F7" s="18"/>
      <c r="G7" s="18"/>
      <c r="M7" s="18"/>
      <c r="N7" s="18"/>
      <c r="AD7" s="1"/>
    </row>
    <row r="8" spans="2:30" ht="18.75" x14ac:dyDescent="0.25">
      <c r="B8" s="289" t="s">
        <v>7</v>
      </c>
      <c r="C8" s="289"/>
      <c r="D8" s="289"/>
      <c r="E8" s="289"/>
      <c r="F8" s="289"/>
      <c r="G8" s="289"/>
      <c r="H8" s="289"/>
      <c r="I8" s="289"/>
      <c r="J8" s="289"/>
      <c r="K8" s="289"/>
      <c r="L8" s="289"/>
      <c r="M8" s="289"/>
      <c r="N8" s="289"/>
      <c r="O8" s="289"/>
      <c r="P8" s="289"/>
      <c r="Q8" s="289"/>
      <c r="R8" s="289"/>
      <c r="S8" s="289"/>
      <c r="T8" s="289"/>
      <c r="U8" s="289"/>
      <c r="V8" s="289"/>
      <c r="W8" s="289"/>
      <c r="X8" s="289"/>
      <c r="Y8" s="289"/>
      <c r="Z8" s="289"/>
      <c r="AA8" s="289"/>
      <c r="AB8" s="289"/>
      <c r="AC8" s="289"/>
      <c r="AD8" s="289"/>
    </row>
    <row r="9" spans="2:30" ht="18.75" x14ac:dyDescent="0.25">
      <c r="B9" s="108"/>
      <c r="C9" s="108"/>
      <c r="D9" s="108"/>
      <c r="E9" s="108"/>
      <c r="F9" s="108"/>
      <c r="G9" s="108"/>
      <c r="H9" s="108"/>
      <c r="I9" s="108"/>
      <c r="J9" s="108"/>
      <c r="K9" s="182"/>
      <c r="L9" s="182"/>
      <c r="M9" s="182"/>
      <c r="N9" s="182"/>
      <c r="O9" s="182"/>
      <c r="P9" s="182"/>
      <c r="Q9" s="182"/>
      <c r="R9" s="182"/>
      <c r="S9" s="182"/>
      <c r="T9" s="182"/>
      <c r="U9" s="182"/>
      <c r="V9" s="182"/>
      <c r="W9" s="182"/>
      <c r="X9" s="182"/>
      <c r="Y9" s="182"/>
      <c r="Z9" s="182"/>
      <c r="AA9" s="182"/>
      <c r="AB9" s="182"/>
      <c r="AC9" s="182"/>
      <c r="AD9" s="182"/>
    </row>
    <row r="10" spans="2:30" x14ac:dyDescent="0.25">
      <c r="B10" s="297" t="str">
        <f>'6.1. Паспорт сетевой график'!A11</f>
        <v>АО "Янтарьэнерго"</v>
      </c>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row>
    <row r="11" spans="2:30" ht="18.75" customHeight="1" x14ac:dyDescent="0.25">
      <c r="B11" s="291" t="s">
        <v>6</v>
      </c>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row>
    <row r="12" spans="2:30" ht="18.75" x14ac:dyDescent="0.25">
      <c r="B12" s="108"/>
      <c r="C12" s="108"/>
      <c r="D12" s="108"/>
      <c r="E12" s="108"/>
      <c r="F12" s="108"/>
      <c r="G12" s="108"/>
      <c r="H12" s="108"/>
      <c r="I12" s="108"/>
      <c r="J12" s="108"/>
      <c r="K12" s="182"/>
      <c r="L12" s="182"/>
      <c r="M12" s="182"/>
      <c r="N12" s="182"/>
      <c r="O12" s="182"/>
      <c r="P12" s="182"/>
      <c r="Q12" s="182"/>
      <c r="R12" s="182"/>
      <c r="S12" s="182"/>
      <c r="T12" s="182"/>
      <c r="U12" s="182"/>
      <c r="V12" s="182"/>
      <c r="W12" s="182"/>
      <c r="X12" s="182"/>
      <c r="Y12" s="182"/>
      <c r="Z12" s="182"/>
      <c r="AA12" s="182"/>
      <c r="AB12" s="182"/>
      <c r="AC12" s="182"/>
      <c r="AD12" s="182"/>
    </row>
    <row r="13" spans="2:30" x14ac:dyDescent="0.25">
      <c r="B13" s="297" t="str">
        <f>'6.1. Паспорт сетевой график'!A14</f>
        <v>F_4495</v>
      </c>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row>
    <row r="14" spans="2:30" x14ac:dyDescent="0.25">
      <c r="B14" s="291" t="s">
        <v>5</v>
      </c>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row>
    <row r="15" spans="2:30" ht="16.5" customHeight="1" x14ac:dyDescent="0.3">
      <c r="B15" s="145"/>
      <c r="C15" s="145"/>
      <c r="D15" s="145"/>
      <c r="E15" s="145"/>
      <c r="F15" s="145"/>
      <c r="G15" s="145"/>
      <c r="H15" s="145"/>
      <c r="I15" s="145"/>
      <c r="J15" s="145"/>
      <c r="K15" s="32"/>
      <c r="L15" s="32"/>
      <c r="M15" s="32"/>
      <c r="N15" s="32"/>
      <c r="O15" s="32"/>
      <c r="P15" s="32"/>
      <c r="Q15" s="32"/>
      <c r="R15" s="32"/>
      <c r="S15" s="32"/>
      <c r="T15" s="32"/>
      <c r="U15" s="32"/>
      <c r="V15" s="32"/>
      <c r="W15" s="32"/>
      <c r="X15" s="32"/>
      <c r="Y15" s="32"/>
      <c r="Z15" s="32"/>
      <c r="AA15" s="32"/>
      <c r="AB15" s="32"/>
      <c r="AC15" s="32"/>
      <c r="AD15" s="32"/>
    </row>
    <row r="16" spans="2:30" ht="36" customHeight="1" x14ac:dyDescent="0.25">
      <c r="B16" s="302" t="str">
        <f>'6.1. Паспорт сетевой график'!A17</f>
        <v>Мероприятия по обеспечению электроснабжения потребителей на российской территории Куршской косы от энергосистемы Калининградской области</v>
      </c>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row>
    <row r="17" spans="1:33" ht="15.75" customHeight="1" x14ac:dyDescent="0.25">
      <c r="B17" s="291" t="s">
        <v>4</v>
      </c>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row>
    <row r="18" spans="1:33" x14ac:dyDescent="0.25">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380"/>
    </row>
    <row r="19" spans="1:33" x14ac:dyDescent="0.25">
      <c r="B19" s="18"/>
      <c r="M19" s="18"/>
      <c r="N19" s="18"/>
      <c r="O19" s="18"/>
      <c r="P19" s="18"/>
      <c r="Q19" s="18"/>
      <c r="R19" s="18"/>
      <c r="S19" s="18"/>
      <c r="T19" s="18"/>
      <c r="U19" s="18"/>
      <c r="V19" s="18"/>
      <c r="W19" s="18"/>
      <c r="X19" s="18"/>
      <c r="Y19" s="18"/>
      <c r="Z19" s="18"/>
      <c r="AA19" s="18"/>
      <c r="AB19" s="18"/>
      <c r="AC19" s="18"/>
    </row>
    <row r="20" spans="1:33" x14ac:dyDescent="0.25">
      <c r="B20" s="373" t="s">
        <v>357</v>
      </c>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row>
    <row r="21" spans="1:33" x14ac:dyDescent="0.25">
      <c r="B21" s="18"/>
      <c r="C21" s="18"/>
      <c r="D21" s="18"/>
      <c r="E21" s="18"/>
      <c r="F21" s="18"/>
      <c r="G21" s="18"/>
      <c r="M21" s="18"/>
      <c r="N21" s="18"/>
      <c r="O21" s="18"/>
      <c r="P21" s="18"/>
      <c r="Q21" s="18"/>
      <c r="R21" s="18"/>
      <c r="S21" s="18"/>
      <c r="T21" s="18"/>
      <c r="U21" s="18"/>
      <c r="V21" s="18"/>
      <c r="W21" s="18"/>
      <c r="X21" s="18"/>
      <c r="Y21" s="18"/>
      <c r="Z21" s="18"/>
      <c r="AA21" s="18"/>
      <c r="AB21" s="18"/>
      <c r="AC21" s="18"/>
    </row>
    <row r="22" spans="1:33" ht="33" customHeight="1" x14ac:dyDescent="0.25">
      <c r="B22" s="377" t="s">
        <v>182</v>
      </c>
      <c r="C22" s="377" t="s">
        <v>181</v>
      </c>
      <c r="D22" s="368" t="s">
        <v>180</v>
      </c>
      <c r="E22" s="368"/>
      <c r="F22" s="381" t="s">
        <v>179</v>
      </c>
      <c r="G22" s="381"/>
      <c r="H22" s="377" t="s">
        <v>498</v>
      </c>
      <c r="I22" s="375">
        <v>2016</v>
      </c>
      <c r="J22" s="376"/>
      <c r="K22" s="376"/>
      <c r="L22" s="376"/>
      <c r="M22" s="375">
        <v>2017</v>
      </c>
      <c r="N22" s="376"/>
      <c r="O22" s="376"/>
      <c r="P22" s="376"/>
      <c r="Q22" s="375">
        <v>2018</v>
      </c>
      <c r="R22" s="376"/>
      <c r="S22" s="376"/>
      <c r="T22" s="376"/>
      <c r="U22" s="375">
        <v>2019</v>
      </c>
      <c r="V22" s="376"/>
      <c r="W22" s="376"/>
      <c r="X22" s="376"/>
      <c r="Y22" s="375">
        <v>2020</v>
      </c>
      <c r="Z22" s="376"/>
      <c r="AA22" s="376"/>
      <c r="AB22" s="376"/>
      <c r="AC22" s="374" t="s">
        <v>178</v>
      </c>
      <c r="AD22" s="374"/>
      <c r="AE22" s="31"/>
      <c r="AF22" s="31"/>
      <c r="AG22" s="31"/>
    </row>
    <row r="23" spans="1:33" ht="99.75" customHeight="1" x14ac:dyDescent="0.25">
      <c r="B23" s="378"/>
      <c r="C23" s="378"/>
      <c r="D23" s="368"/>
      <c r="E23" s="368"/>
      <c r="F23" s="381"/>
      <c r="G23" s="381"/>
      <c r="H23" s="378"/>
      <c r="I23" s="368" t="s">
        <v>2</v>
      </c>
      <c r="J23" s="368"/>
      <c r="K23" s="368" t="s">
        <v>9</v>
      </c>
      <c r="L23" s="368"/>
      <c r="M23" s="368" t="s">
        <v>2</v>
      </c>
      <c r="N23" s="368"/>
      <c r="O23" s="368" t="s">
        <v>176</v>
      </c>
      <c r="P23" s="368"/>
      <c r="Q23" s="368" t="s">
        <v>2</v>
      </c>
      <c r="R23" s="368"/>
      <c r="S23" s="368" t="s">
        <v>176</v>
      </c>
      <c r="T23" s="368"/>
      <c r="U23" s="368" t="s">
        <v>2</v>
      </c>
      <c r="V23" s="368"/>
      <c r="W23" s="368" t="s">
        <v>176</v>
      </c>
      <c r="X23" s="368"/>
      <c r="Y23" s="368" t="s">
        <v>2</v>
      </c>
      <c r="Z23" s="368"/>
      <c r="AA23" s="368" t="s">
        <v>176</v>
      </c>
      <c r="AB23" s="368"/>
      <c r="AC23" s="374"/>
      <c r="AD23" s="374"/>
    </row>
    <row r="24" spans="1:33" ht="89.25" customHeight="1" x14ac:dyDescent="0.25">
      <c r="B24" s="379"/>
      <c r="C24" s="379"/>
      <c r="D24" s="103" t="s">
        <v>2</v>
      </c>
      <c r="E24" s="103" t="s">
        <v>176</v>
      </c>
      <c r="F24" s="30" t="s">
        <v>421</v>
      </c>
      <c r="G24" s="30" t="s">
        <v>565</v>
      </c>
      <c r="H24" s="379"/>
      <c r="I24" s="29" t="s">
        <v>338</v>
      </c>
      <c r="J24" s="29" t="s">
        <v>339</v>
      </c>
      <c r="K24" s="29" t="s">
        <v>338</v>
      </c>
      <c r="L24" s="29" t="s">
        <v>339</v>
      </c>
      <c r="M24" s="29" t="s">
        <v>338</v>
      </c>
      <c r="N24" s="29" t="s">
        <v>339</v>
      </c>
      <c r="O24" s="29" t="s">
        <v>338</v>
      </c>
      <c r="P24" s="29" t="s">
        <v>339</v>
      </c>
      <c r="Q24" s="29" t="s">
        <v>338</v>
      </c>
      <c r="R24" s="29" t="s">
        <v>339</v>
      </c>
      <c r="S24" s="29" t="s">
        <v>338</v>
      </c>
      <c r="T24" s="29" t="s">
        <v>339</v>
      </c>
      <c r="U24" s="29" t="s">
        <v>338</v>
      </c>
      <c r="V24" s="29" t="s">
        <v>339</v>
      </c>
      <c r="W24" s="29" t="s">
        <v>338</v>
      </c>
      <c r="X24" s="29" t="s">
        <v>339</v>
      </c>
      <c r="Y24" s="29" t="s">
        <v>338</v>
      </c>
      <c r="Z24" s="29" t="s">
        <v>339</v>
      </c>
      <c r="AA24" s="29" t="s">
        <v>338</v>
      </c>
      <c r="AB24" s="29" t="s">
        <v>339</v>
      </c>
      <c r="AC24" s="103" t="s">
        <v>177</v>
      </c>
      <c r="AD24" s="103" t="s">
        <v>176</v>
      </c>
    </row>
    <row r="25" spans="1:33" ht="19.5" customHeight="1" x14ac:dyDescent="0.25">
      <c r="B25" s="98">
        <v>1</v>
      </c>
      <c r="C25" s="98">
        <v>2</v>
      </c>
      <c r="D25" s="98">
        <v>3</v>
      </c>
      <c r="E25" s="98">
        <v>4</v>
      </c>
      <c r="F25" s="98">
        <v>5</v>
      </c>
      <c r="G25" s="98">
        <v>6</v>
      </c>
      <c r="H25" s="98">
        <v>7</v>
      </c>
      <c r="I25" s="98">
        <v>8</v>
      </c>
      <c r="J25" s="98">
        <v>9</v>
      </c>
      <c r="K25" s="98">
        <v>10</v>
      </c>
      <c r="L25" s="98">
        <v>11</v>
      </c>
      <c r="M25" s="98">
        <v>12</v>
      </c>
      <c r="N25" s="98">
        <v>13</v>
      </c>
      <c r="O25" s="98">
        <v>14</v>
      </c>
      <c r="P25" s="98">
        <v>15</v>
      </c>
      <c r="Q25" s="98">
        <v>16</v>
      </c>
      <c r="R25" s="98">
        <v>17</v>
      </c>
      <c r="S25" s="98">
        <v>18</v>
      </c>
      <c r="T25" s="98">
        <v>19</v>
      </c>
      <c r="U25" s="98">
        <v>20</v>
      </c>
      <c r="V25" s="98">
        <v>21</v>
      </c>
      <c r="W25" s="98">
        <v>22</v>
      </c>
      <c r="X25" s="98">
        <v>23</v>
      </c>
      <c r="Y25" s="98">
        <v>24</v>
      </c>
      <c r="Z25" s="98">
        <v>25</v>
      </c>
      <c r="AA25" s="98">
        <v>26</v>
      </c>
      <c r="AB25" s="98">
        <v>27</v>
      </c>
      <c r="AC25" s="98">
        <v>28</v>
      </c>
      <c r="AD25" s="98">
        <v>29</v>
      </c>
    </row>
    <row r="26" spans="1:33" ht="47.25" customHeight="1" x14ac:dyDescent="0.25">
      <c r="A26" s="17">
        <v>1</v>
      </c>
      <c r="B26" s="27">
        <v>1</v>
      </c>
      <c r="C26" s="26" t="s">
        <v>175</v>
      </c>
      <c r="D26" s="73">
        <f>SUM(D27:D31)</f>
        <v>8.0877199999999991</v>
      </c>
      <c r="E26" s="73">
        <v>1331.0545064800008</v>
      </c>
      <c r="F26" s="73">
        <f>E26</f>
        <v>1331.0545064800008</v>
      </c>
      <c r="G26" s="73">
        <f>F26-H26-K26</f>
        <v>1311.9858210104007</v>
      </c>
      <c r="H26" s="73">
        <v>0</v>
      </c>
      <c r="I26" s="73">
        <v>4.5477199999999991</v>
      </c>
      <c r="J26" s="74">
        <v>0</v>
      </c>
      <c r="K26" s="73">
        <v>19.068685469600002</v>
      </c>
      <c r="L26" s="74">
        <v>0</v>
      </c>
      <c r="M26" s="73">
        <v>3.54</v>
      </c>
      <c r="N26" s="73">
        <v>0</v>
      </c>
      <c r="O26" s="73">
        <f>SUM(O27:O31)</f>
        <v>1007.6667800734006</v>
      </c>
      <c r="P26" s="73">
        <v>0</v>
      </c>
      <c r="Q26" s="73">
        <v>0</v>
      </c>
      <c r="R26" s="73">
        <v>0</v>
      </c>
      <c r="S26" s="73">
        <f>SUM(S27:S31)</f>
        <v>304.31904093700024</v>
      </c>
      <c r="T26" s="73">
        <v>0</v>
      </c>
      <c r="U26" s="73">
        <v>0</v>
      </c>
      <c r="V26" s="73">
        <v>0</v>
      </c>
      <c r="W26" s="73">
        <v>0</v>
      </c>
      <c r="X26" s="73">
        <v>0</v>
      </c>
      <c r="Y26" s="73">
        <v>0</v>
      </c>
      <c r="Z26" s="73">
        <v>0</v>
      </c>
      <c r="AA26" s="73">
        <v>0</v>
      </c>
      <c r="AB26" s="73">
        <v>0</v>
      </c>
      <c r="AC26" s="73">
        <f>I26+M26+Q26+U26+Y26</f>
        <v>8.0877199999999991</v>
      </c>
      <c r="AD26" s="73">
        <f>SUM(K26,O26,S26,W26,AA26)</f>
        <v>1331.0545064800008</v>
      </c>
    </row>
    <row r="27" spans="1:33" ht="24" customHeight="1" x14ac:dyDescent="0.25">
      <c r="A27" s="17">
        <f t="shared" ref="A27:A66" si="0">A26+1</f>
        <v>2</v>
      </c>
      <c r="B27" s="25" t="s">
        <v>174</v>
      </c>
      <c r="C27" s="6" t="s">
        <v>173</v>
      </c>
      <c r="D27" s="74">
        <v>0</v>
      </c>
      <c r="E27" s="74">
        <v>0</v>
      </c>
      <c r="F27" s="74">
        <f t="shared" ref="F27:F33" si="1">E27</f>
        <v>0</v>
      </c>
      <c r="G27" s="74">
        <f t="shared" ref="G27:G31" si="2">F27-H27-K27</f>
        <v>0</v>
      </c>
      <c r="H27" s="74">
        <v>0</v>
      </c>
      <c r="I27" s="74">
        <v>0</v>
      </c>
      <c r="J27" s="74">
        <v>0</v>
      </c>
      <c r="K27" s="74">
        <v>0</v>
      </c>
      <c r="L27" s="74">
        <v>0</v>
      </c>
      <c r="M27" s="74">
        <v>0</v>
      </c>
      <c r="N27" s="74">
        <v>0</v>
      </c>
      <c r="O27" s="74">
        <v>0</v>
      </c>
      <c r="P27" s="74">
        <v>0</v>
      </c>
      <c r="Q27" s="74">
        <v>0</v>
      </c>
      <c r="R27" s="74">
        <v>0</v>
      </c>
      <c r="S27" s="74">
        <v>0</v>
      </c>
      <c r="T27" s="74">
        <v>0</v>
      </c>
      <c r="U27" s="74">
        <v>0</v>
      </c>
      <c r="V27" s="74">
        <v>0</v>
      </c>
      <c r="W27" s="74">
        <v>0</v>
      </c>
      <c r="X27" s="74">
        <v>0</v>
      </c>
      <c r="Y27" s="74">
        <v>0</v>
      </c>
      <c r="Z27" s="74">
        <v>0</v>
      </c>
      <c r="AA27" s="74">
        <v>0</v>
      </c>
      <c r="AB27" s="74">
        <v>0</v>
      </c>
      <c r="AC27" s="73">
        <f t="shared" ref="AC27:AC66" si="3">I27+M27+Q27+U27+Y27</f>
        <v>0</v>
      </c>
      <c r="AD27" s="73">
        <f t="shared" ref="AD27:AD66" si="4">SUM(K27,O27,S27,W27,AA27)</f>
        <v>0</v>
      </c>
    </row>
    <row r="28" spans="1:33" x14ac:dyDescent="0.25">
      <c r="A28" s="17">
        <f t="shared" si="0"/>
        <v>3</v>
      </c>
      <c r="B28" s="25" t="s">
        <v>172</v>
      </c>
      <c r="C28" s="6" t="s">
        <v>171</v>
      </c>
      <c r="D28" s="74">
        <v>0</v>
      </c>
      <c r="E28" s="74">
        <v>0</v>
      </c>
      <c r="F28" s="74">
        <f t="shared" si="1"/>
        <v>0</v>
      </c>
      <c r="G28" s="74">
        <f t="shared" si="2"/>
        <v>0</v>
      </c>
      <c r="H28" s="74">
        <v>0</v>
      </c>
      <c r="I28" s="74">
        <v>0</v>
      </c>
      <c r="J28" s="74">
        <v>0</v>
      </c>
      <c r="K28" s="74">
        <v>0</v>
      </c>
      <c r="L28" s="74">
        <v>0</v>
      </c>
      <c r="M28" s="74">
        <v>0</v>
      </c>
      <c r="N28" s="74">
        <v>0</v>
      </c>
      <c r="O28" s="74">
        <v>0</v>
      </c>
      <c r="P28" s="74">
        <v>0</v>
      </c>
      <c r="Q28" s="74">
        <v>0</v>
      </c>
      <c r="R28" s="74">
        <v>0</v>
      </c>
      <c r="S28" s="74">
        <v>0</v>
      </c>
      <c r="T28" s="74">
        <v>0</v>
      </c>
      <c r="U28" s="74">
        <v>0</v>
      </c>
      <c r="V28" s="74">
        <v>0</v>
      </c>
      <c r="W28" s="74">
        <v>0</v>
      </c>
      <c r="X28" s="74">
        <v>0</v>
      </c>
      <c r="Y28" s="74">
        <v>0</v>
      </c>
      <c r="Z28" s="74">
        <v>0</v>
      </c>
      <c r="AA28" s="74">
        <v>0</v>
      </c>
      <c r="AB28" s="74">
        <v>0</v>
      </c>
      <c r="AC28" s="73">
        <f t="shared" si="3"/>
        <v>0</v>
      </c>
      <c r="AD28" s="73">
        <f t="shared" si="4"/>
        <v>0</v>
      </c>
    </row>
    <row r="29" spans="1:33" ht="31.5" x14ac:dyDescent="0.25">
      <c r="A29" s="17">
        <f t="shared" si="0"/>
        <v>4</v>
      </c>
      <c r="B29" s="25" t="s">
        <v>170</v>
      </c>
      <c r="C29" s="6" t="s">
        <v>319</v>
      </c>
      <c r="D29" s="74">
        <f>8.08772*100/118</f>
        <v>6.8539999999999992</v>
      </c>
      <c r="E29" s="74">
        <v>100.16584457750101</v>
      </c>
      <c r="F29" s="74">
        <f t="shared" si="1"/>
        <v>100.16584457750101</v>
      </c>
      <c r="G29" s="74">
        <f t="shared" si="2"/>
        <v>98.594295187900997</v>
      </c>
      <c r="H29" s="74">
        <v>0</v>
      </c>
      <c r="I29" s="74">
        <v>3.8539999999999996</v>
      </c>
      <c r="J29" s="74">
        <v>0</v>
      </c>
      <c r="K29" s="74">
        <v>1.5715493896000019</v>
      </c>
      <c r="L29" s="74">
        <v>0</v>
      </c>
      <c r="M29" s="74">
        <v>3</v>
      </c>
      <c r="N29" s="74">
        <v>0</v>
      </c>
      <c r="O29" s="74">
        <v>0</v>
      </c>
      <c r="P29" s="74">
        <v>0</v>
      </c>
      <c r="Q29" s="74">
        <v>0</v>
      </c>
      <c r="R29" s="74">
        <v>0</v>
      </c>
      <c r="S29" s="74">
        <v>98.594295187501302</v>
      </c>
      <c r="T29" s="74">
        <v>0</v>
      </c>
      <c r="U29" s="74">
        <v>0</v>
      </c>
      <c r="V29" s="74">
        <v>0</v>
      </c>
      <c r="W29" s="74">
        <v>0</v>
      </c>
      <c r="X29" s="74">
        <v>0</v>
      </c>
      <c r="Y29" s="74">
        <v>0</v>
      </c>
      <c r="Z29" s="74">
        <v>0</v>
      </c>
      <c r="AA29" s="74">
        <v>0</v>
      </c>
      <c r="AB29" s="74">
        <v>0</v>
      </c>
      <c r="AC29" s="73">
        <f t="shared" si="3"/>
        <v>6.8539999999999992</v>
      </c>
      <c r="AD29" s="73">
        <f t="shared" si="4"/>
        <v>100.16584457710131</v>
      </c>
    </row>
    <row r="30" spans="1:33" x14ac:dyDescent="0.25">
      <c r="A30" s="17">
        <f t="shared" si="0"/>
        <v>5</v>
      </c>
      <c r="B30" s="25" t="s">
        <v>169</v>
      </c>
      <c r="C30" s="6" t="s">
        <v>422</v>
      </c>
      <c r="D30" s="74">
        <v>0</v>
      </c>
      <c r="E30" s="74">
        <v>0</v>
      </c>
      <c r="F30" s="74">
        <f t="shared" si="1"/>
        <v>0</v>
      </c>
      <c r="G30" s="74">
        <f t="shared" si="2"/>
        <v>0</v>
      </c>
      <c r="H30" s="74">
        <v>0</v>
      </c>
      <c r="I30" s="74">
        <v>0</v>
      </c>
      <c r="J30" s="74">
        <v>0</v>
      </c>
      <c r="K30" s="74">
        <v>0</v>
      </c>
      <c r="L30" s="74">
        <v>0</v>
      </c>
      <c r="M30" s="74">
        <v>0</v>
      </c>
      <c r="N30" s="74">
        <v>0</v>
      </c>
      <c r="O30" s="74">
        <v>0</v>
      </c>
      <c r="P30" s="74">
        <v>0</v>
      </c>
      <c r="Q30" s="74">
        <v>0</v>
      </c>
      <c r="R30" s="74">
        <v>0</v>
      </c>
      <c r="S30" s="74">
        <v>0</v>
      </c>
      <c r="T30" s="74">
        <v>0</v>
      </c>
      <c r="U30" s="74">
        <v>0</v>
      </c>
      <c r="V30" s="74">
        <v>0</v>
      </c>
      <c r="W30" s="74">
        <v>0</v>
      </c>
      <c r="X30" s="74">
        <v>0</v>
      </c>
      <c r="Y30" s="74">
        <v>0</v>
      </c>
      <c r="Z30" s="74">
        <v>0</v>
      </c>
      <c r="AA30" s="74">
        <v>0</v>
      </c>
      <c r="AB30" s="74">
        <v>0</v>
      </c>
      <c r="AC30" s="73">
        <f t="shared" si="3"/>
        <v>0</v>
      </c>
      <c r="AD30" s="73">
        <f t="shared" si="4"/>
        <v>0</v>
      </c>
    </row>
    <row r="31" spans="1:33" x14ac:dyDescent="0.25">
      <c r="A31" s="17">
        <f t="shared" si="0"/>
        <v>6</v>
      </c>
      <c r="B31" s="25" t="s">
        <v>168</v>
      </c>
      <c r="C31" s="28" t="s">
        <v>167</v>
      </c>
      <c r="D31" s="74">
        <f>D29*0.18</f>
        <v>1.2337199999999997</v>
      </c>
      <c r="E31" s="75">
        <f>E26-E29</f>
        <v>1230.8886619024997</v>
      </c>
      <c r="F31" s="74">
        <f t="shared" si="1"/>
        <v>1230.8886619024997</v>
      </c>
      <c r="G31" s="74">
        <f t="shared" si="2"/>
        <v>1213.3915258224997</v>
      </c>
      <c r="H31" s="76">
        <v>0</v>
      </c>
      <c r="I31" s="76">
        <v>0.69371999999999989</v>
      </c>
      <c r="J31" s="74">
        <v>0</v>
      </c>
      <c r="K31" s="74">
        <v>17.497136080000001</v>
      </c>
      <c r="L31" s="74">
        <v>0</v>
      </c>
      <c r="M31" s="76">
        <v>0.54</v>
      </c>
      <c r="N31" s="74">
        <v>0</v>
      </c>
      <c r="O31" s="74">
        <v>1007.6667800734006</v>
      </c>
      <c r="P31" s="74">
        <v>0</v>
      </c>
      <c r="Q31" s="76">
        <v>0</v>
      </c>
      <c r="R31" s="74">
        <v>0</v>
      </c>
      <c r="S31" s="74">
        <v>205.72474574949894</v>
      </c>
      <c r="T31" s="74">
        <v>0</v>
      </c>
      <c r="U31" s="76">
        <v>0</v>
      </c>
      <c r="V31" s="74">
        <v>0</v>
      </c>
      <c r="W31" s="74">
        <v>0</v>
      </c>
      <c r="X31" s="74">
        <v>0</v>
      </c>
      <c r="Y31" s="76">
        <v>0</v>
      </c>
      <c r="Z31" s="74">
        <v>0</v>
      </c>
      <c r="AA31" s="74">
        <v>0</v>
      </c>
      <c r="AB31" s="74">
        <v>0</v>
      </c>
      <c r="AC31" s="73">
        <f t="shared" si="3"/>
        <v>1.2337199999999999</v>
      </c>
      <c r="AD31" s="73">
        <f t="shared" si="4"/>
        <v>1230.8886619028995</v>
      </c>
    </row>
    <row r="32" spans="1:33" s="64" customFormat="1" ht="47.25" x14ac:dyDescent="0.25">
      <c r="A32" s="17">
        <f t="shared" si="0"/>
        <v>7</v>
      </c>
      <c r="B32" s="27" t="s">
        <v>61</v>
      </c>
      <c r="C32" s="26" t="s">
        <v>166</v>
      </c>
      <c r="D32" s="73">
        <f>SUM(D33:D36)</f>
        <v>6.8540000000000001</v>
      </c>
      <c r="E32" s="73">
        <v>1128.229988372882</v>
      </c>
      <c r="F32" s="73">
        <f>E32</f>
        <v>1128.229988372882</v>
      </c>
      <c r="G32" s="73">
        <f>F32-H32-K32</f>
        <v>1125.849124652882</v>
      </c>
      <c r="H32" s="73">
        <v>0</v>
      </c>
      <c r="I32" s="73">
        <v>6.8540000000000001</v>
      </c>
      <c r="J32" s="74">
        <v>0</v>
      </c>
      <c r="K32" s="73">
        <v>2.3808637199999998</v>
      </c>
      <c r="L32" s="74">
        <v>0</v>
      </c>
      <c r="M32" s="73">
        <v>0</v>
      </c>
      <c r="N32" s="73">
        <v>0</v>
      </c>
      <c r="O32" s="73">
        <v>774.563202599492</v>
      </c>
      <c r="P32" s="73">
        <v>0</v>
      </c>
      <c r="Q32" s="73">
        <v>0</v>
      </c>
      <c r="R32" s="73">
        <v>0</v>
      </c>
      <c r="S32" s="73">
        <v>351.28592205339004</v>
      </c>
      <c r="T32" s="73">
        <v>0</v>
      </c>
      <c r="U32" s="73">
        <v>0</v>
      </c>
      <c r="V32" s="73">
        <v>0</v>
      </c>
      <c r="W32" s="73">
        <v>0</v>
      </c>
      <c r="X32" s="73">
        <v>0</v>
      </c>
      <c r="Y32" s="73">
        <v>0</v>
      </c>
      <c r="Z32" s="73">
        <v>0</v>
      </c>
      <c r="AA32" s="73">
        <v>0</v>
      </c>
      <c r="AB32" s="73">
        <v>0</v>
      </c>
      <c r="AC32" s="73">
        <f t="shared" si="3"/>
        <v>6.8540000000000001</v>
      </c>
      <c r="AD32" s="73">
        <f t="shared" si="4"/>
        <v>1128.229988372882</v>
      </c>
    </row>
    <row r="33" spans="1:30" x14ac:dyDescent="0.25">
      <c r="A33" s="17">
        <f t="shared" si="0"/>
        <v>8</v>
      </c>
      <c r="B33" s="27" t="s">
        <v>165</v>
      </c>
      <c r="C33" s="6" t="s">
        <v>164</v>
      </c>
      <c r="D33" s="74">
        <v>6.8540000000000001</v>
      </c>
      <c r="E33" s="74">
        <v>46.501737509999998</v>
      </c>
      <c r="F33" s="74">
        <f t="shared" si="1"/>
        <v>46.501737509999998</v>
      </c>
      <c r="G33" s="74">
        <f t="shared" ref="G33" si="5">F33-H33-K33</f>
        <v>45.52074751</v>
      </c>
      <c r="H33" s="74">
        <v>0</v>
      </c>
      <c r="I33" s="74">
        <v>6.8540000000000001</v>
      </c>
      <c r="J33" s="74">
        <v>0</v>
      </c>
      <c r="K33" s="74">
        <v>0.98099000000000003</v>
      </c>
      <c r="L33" s="74">
        <v>0</v>
      </c>
      <c r="M33" s="74">
        <v>0</v>
      </c>
      <c r="N33" s="74">
        <v>0</v>
      </c>
      <c r="O33" s="74">
        <v>0</v>
      </c>
      <c r="P33" s="74">
        <v>0</v>
      </c>
      <c r="Q33" s="74">
        <v>0</v>
      </c>
      <c r="R33" s="74">
        <v>0</v>
      </c>
      <c r="S33" s="74">
        <v>0</v>
      </c>
      <c r="T33" s="74">
        <v>0</v>
      </c>
      <c r="U33" s="74">
        <v>0</v>
      </c>
      <c r="V33" s="74">
        <v>0</v>
      </c>
      <c r="W33" s="74">
        <v>0</v>
      </c>
      <c r="X33" s="74">
        <v>0</v>
      </c>
      <c r="Y33" s="74">
        <v>0</v>
      </c>
      <c r="Z33" s="74">
        <v>0</v>
      </c>
      <c r="AA33" s="74">
        <v>0</v>
      </c>
      <c r="AB33" s="74">
        <v>0</v>
      </c>
      <c r="AC33" s="73">
        <f t="shared" si="3"/>
        <v>6.8540000000000001</v>
      </c>
      <c r="AD33" s="73">
        <f t="shared" si="4"/>
        <v>0.98099000000000003</v>
      </c>
    </row>
    <row r="34" spans="1:30" ht="31.5" x14ac:dyDescent="0.25">
      <c r="A34" s="17">
        <f t="shared" si="0"/>
        <v>9</v>
      </c>
      <c r="B34" s="27" t="s">
        <v>163</v>
      </c>
      <c r="C34" s="6" t="s">
        <v>162</v>
      </c>
      <c r="D34" s="74">
        <v>0</v>
      </c>
      <c r="E34" s="74">
        <v>0</v>
      </c>
      <c r="F34" s="74">
        <v>0</v>
      </c>
      <c r="G34" s="74">
        <v>0</v>
      </c>
      <c r="H34" s="74">
        <v>0</v>
      </c>
      <c r="I34" s="74">
        <v>0</v>
      </c>
      <c r="J34" s="74">
        <v>0</v>
      </c>
      <c r="K34" s="74">
        <v>0</v>
      </c>
      <c r="L34" s="74">
        <v>0</v>
      </c>
      <c r="M34" s="74">
        <v>0</v>
      </c>
      <c r="N34" s="74">
        <v>0</v>
      </c>
      <c r="O34" s="74">
        <v>0</v>
      </c>
      <c r="P34" s="74">
        <v>0</v>
      </c>
      <c r="Q34" s="74">
        <v>0</v>
      </c>
      <c r="R34" s="74">
        <v>0</v>
      </c>
      <c r="S34" s="74">
        <v>0</v>
      </c>
      <c r="T34" s="74">
        <v>0</v>
      </c>
      <c r="U34" s="74">
        <v>0</v>
      </c>
      <c r="V34" s="74">
        <v>0</v>
      </c>
      <c r="W34" s="74">
        <v>0</v>
      </c>
      <c r="X34" s="74">
        <v>0</v>
      </c>
      <c r="Y34" s="74">
        <v>0</v>
      </c>
      <c r="Z34" s="74">
        <v>0</v>
      </c>
      <c r="AA34" s="74">
        <v>0</v>
      </c>
      <c r="AB34" s="74">
        <v>0</v>
      </c>
      <c r="AC34" s="73">
        <f t="shared" si="3"/>
        <v>0</v>
      </c>
      <c r="AD34" s="73">
        <f t="shared" si="4"/>
        <v>0</v>
      </c>
    </row>
    <row r="35" spans="1:30" x14ac:dyDescent="0.25">
      <c r="A35" s="17">
        <f t="shared" si="0"/>
        <v>10</v>
      </c>
      <c r="B35" s="27" t="s">
        <v>161</v>
      </c>
      <c r="C35" s="6" t="s">
        <v>160</v>
      </c>
      <c r="D35" s="74">
        <v>0</v>
      </c>
      <c r="E35" s="74">
        <v>0</v>
      </c>
      <c r="F35" s="74">
        <v>0</v>
      </c>
      <c r="G35" s="74">
        <v>0</v>
      </c>
      <c r="H35" s="74">
        <v>0</v>
      </c>
      <c r="I35" s="74">
        <v>0</v>
      </c>
      <c r="J35" s="74">
        <v>0</v>
      </c>
      <c r="K35" s="74">
        <v>0</v>
      </c>
      <c r="L35" s="74">
        <v>0</v>
      </c>
      <c r="M35" s="74">
        <v>0</v>
      </c>
      <c r="N35" s="74">
        <v>0</v>
      </c>
      <c r="O35" s="74">
        <v>0</v>
      </c>
      <c r="P35" s="74">
        <v>0</v>
      </c>
      <c r="Q35" s="74">
        <v>0</v>
      </c>
      <c r="R35" s="74">
        <v>0</v>
      </c>
      <c r="S35" s="74">
        <v>0</v>
      </c>
      <c r="T35" s="74">
        <v>0</v>
      </c>
      <c r="U35" s="74">
        <v>0</v>
      </c>
      <c r="V35" s="74">
        <v>0</v>
      </c>
      <c r="W35" s="74">
        <v>0</v>
      </c>
      <c r="X35" s="74">
        <v>0</v>
      </c>
      <c r="Y35" s="74">
        <v>0</v>
      </c>
      <c r="Z35" s="74">
        <v>0</v>
      </c>
      <c r="AA35" s="74">
        <v>0</v>
      </c>
      <c r="AB35" s="74">
        <v>0</v>
      </c>
      <c r="AC35" s="73">
        <f t="shared" si="3"/>
        <v>0</v>
      </c>
      <c r="AD35" s="73">
        <f t="shared" si="4"/>
        <v>0</v>
      </c>
    </row>
    <row r="36" spans="1:30" x14ac:dyDescent="0.25">
      <c r="A36" s="17">
        <f t="shared" si="0"/>
        <v>11</v>
      </c>
      <c r="B36" s="27" t="s">
        <v>159</v>
      </c>
      <c r="C36" s="6" t="s">
        <v>158</v>
      </c>
      <c r="D36" s="74">
        <v>0</v>
      </c>
      <c r="E36" s="74">
        <v>0</v>
      </c>
      <c r="F36" s="74">
        <v>0</v>
      </c>
      <c r="G36" s="74">
        <v>0</v>
      </c>
      <c r="H36" s="74">
        <v>0</v>
      </c>
      <c r="I36" s="74">
        <v>0</v>
      </c>
      <c r="J36" s="74">
        <v>0</v>
      </c>
      <c r="K36" s="74">
        <v>1.3998737199999998</v>
      </c>
      <c r="L36" s="74">
        <v>0</v>
      </c>
      <c r="M36" s="74">
        <v>0</v>
      </c>
      <c r="N36" s="74">
        <v>0</v>
      </c>
      <c r="O36" s="74">
        <v>0</v>
      </c>
      <c r="P36" s="74">
        <v>0</v>
      </c>
      <c r="Q36" s="74">
        <v>0</v>
      </c>
      <c r="R36" s="74">
        <v>0</v>
      </c>
      <c r="S36" s="74">
        <v>0</v>
      </c>
      <c r="T36" s="74">
        <v>0</v>
      </c>
      <c r="U36" s="74">
        <v>0</v>
      </c>
      <c r="V36" s="74">
        <v>0</v>
      </c>
      <c r="W36" s="74">
        <v>0</v>
      </c>
      <c r="X36" s="74">
        <v>0</v>
      </c>
      <c r="Y36" s="74">
        <v>0</v>
      </c>
      <c r="Z36" s="74">
        <v>0</v>
      </c>
      <c r="AA36" s="74">
        <v>0</v>
      </c>
      <c r="AB36" s="74">
        <v>0</v>
      </c>
      <c r="AC36" s="73">
        <f t="shared" si="3"/>
        <v>0</v>
      </c>
      <c r="AD36" s="73">
        <f t="shared" si="4"/>
        <v>1.3998737199999998</v>
      </c>
    </row>
    <row r="37" spans="1:30" s="64" customFormat="1" ht="31.5" x14ac:dyDescent="0.25">
      <c r="A37" s="17">
        <f t="shared" si="0"/>
        <v>12</v>
      </c>
      <c r="B37" s="27" t="s">
        <v>60</v>
      </c>
      <c r="C37" s="26" t="s">
        <v>157</v>
      </c>
      <c r="D37" s="73">
        <v>0</v>
      </c>
      <c r="E37" s="73">
        <v>0</v>
      </c>
      <c r="F37" s="73">
        <v>0</v>
      </c>
      <c r="G37" s="73">
        <v>0</v>
      </c>
      <c r="H37" s="73">
        <v>0</v>
      </c>
      <c r="I37" s="73">
        <v>0</v>
      </c>
      <c r="J37" s="73">
        <v>0</v>
      </c>
      <c r="K37" s="73">
        <v>0</v>
      </c>
      <c r="L37" s="73">
        <v>0</v>
      </c>
      <c r="M37" s="73">
        <v>0</v>
      </c>
      <c r="N37" s="73">
        <v>0</v>
      </c>
      <c r="O37" s="73">
        <v>0</v>
      </c>
      <c r="P37" s="73">
        <v>0</v>
      </c>
      <c r="Q37" s="73">
        <v>0</v>
      </c>
      <c r="R37" s="73">
        <v>0</v>
      </c>
      <c r="S37" s="73">
        <v>0</v>
      </c>
      <c r="T37" s="73">
        <v>0</v>
      </c>
      <c r="U37" s="73">
        <v>0</v>
      </c>
      <c r="V37" s="73">
        <v>0</v>
      </c>
      <c r="W37" s="73">
        <v>0</v>
      </c>
      <c r="X37" s="73">
        <v>0</v>
      </c>
      <c r="Y37" s="73">
        <v>0</v>
      </c>
      <c r="Z37" s="73">
        <v>0</v>
      </c>
      <c r="AA37" s="73">
        <v>0</v>
      </c>
      <c r="AB37" s="73">
        <v>0</v>
      </c>
      <c r="AC37" s="73">
        <f t="shared" si="3"/>
        <v>0</v>
      </c>
      <c r="AD37" s="73">
        <f t="shared" si="4"/>
        <v>0</v>
      </c>
    </row>
    <row r="38" spans="1:30" ht="31.5" x14ac:dyDescent="0.25">
      <c r="A38" s="17">
        <f t="shared" si="0"/>
        <v>13</v>
      </c>
      <c r="B38" s="25" t="s">
        <v>156</v>
      </c>
      <c r="C38" s="183" t="s">
        <v>155</v>
      </c>
      <c r="D38" s="184">
        <v>0</v>
      </c>
      <c r="E38" s="184">
        <v>0</v>
      </c>
      <c r="F38" s="185">
        <v>0</v>
      </c>
      <c r="G38" s="185">
        <v>0</v>
      </c>
      <c r="H38" s="185">
        <v>0</v>
      </c>
      <c r="I38" s="185">
        <v>0</v>
      </c>
      <c r="J38" s="74">
        <v>0</v>
      </c>
      <c r="K38" s="74">
        <v>0</v>
      </c>
      <c r="L38" s="74">
        <v>0</v>
      </c>
      <c r="M38" s="185">
        <v>0</v>
      </c>
      <c r="N38" s="74">
        <v>0</v>
      </c>
      <c r="O38" s="74">
        <v>0</v>
      </c>
      <c r="P38" s="74">
        <v>0</v>
      </c>
      <c r="Q38" s="185">
        <v>0</v>
      </c>
      <c r="R38" s="74">
        <v>0</v>
      </c>
      <c r="S38" s="74">
        <v>0</v>
      </c>
      <c r="T38" s="74">
        <v>0</v>
      </c>
      <c r="U38" s="185">
        <v>0</v>
      </c>
      <c r="V38" s="74">
        <v>0</v>
      </c>
      <c r="W38" s="74">
        <v>0</v>
      </c>
      <c r="X38" s="74">
        <v>0</v>
      </c>
      <c r="Y38" s="185">
        <v>0</v>
      </c>
      <c r="Z38" s="74">
        <v>0</v>
      </c>
      <c r="AA38" s="74">
        <v>0</v>
      </c>
      <c r="AB38" s="74">
        <v>0</v>
      </c>
      <c r="AC38" s="73">
        <f t="shared" si="3"/>
        <v>0</v>
      </c>
      <c r="AD38" s="73">
        <f t="shared" si="4"/>
        <v>0</v>
      </c>
    </row>
    <row r="39" spans="1:30" x14ac:dyDescent="0.25">
      <c r="A39" s="17">
        <f t="shared" si="0"/>
        <v>14</v>
      </c>
      <c r="B39" s="25" t="s">
        <v>154</v>
      </c>
      <c r="C39" s="183" t="s">
        <v>144</v>
      </c>
      <c r="D39" s="184">
        <v>0</v>
      </c>
      <c r="E39" s="184">
        <v>31.259999999999998</v>
      </c>
      <c r="F39" s="73">
        <f>E39</f>
        <v>31.259999999999998</v>
      </c>
      <c r="G39" s="73">
        <f>F39-H39-K39</f>
        <v>31.259999999999998</v>
      </c>
      <c r="H39" s="185">
        <v>0</v>
      </c>
      <c r="I39" s="185">
        <v>0</v>
      </c>
      <c r="J39" s="74">
        <v>0</v>
      </c>
      <c r="K39" s="74">
        <v>0</v>
      </c>
      <c r="L39" s="74">
        <v>0</v>
      </c>
      <c r="M39" s="185">
        <v>0</v>
      </c>
      <c r="N39" s="74">
        <v>0</v>
      </c>
      <c r="O39" s="74">
        <v>3.13</v>
      </c>
      <c r="P39" s="74">
        <v>0</v>
      </c>
      <c r="Q39" s="185">
        <v>0</v>
      </c>
      <c r="R39" s="74">
        <v>0</v>
      </c>
      <c r="S39" s="74">
        <f>G39-O39</f>
        <v>28.13</v>
      </c>
      <c r="T39" s="74">
        <v>0</v>
      </c>
      <c r="U39" s="185">
        <v>0</v>
      </c>
      <c r="V39" s="74">
        <v>0</v>
      </c>
      <c r="W39" s="74">
        <v>0</v>
      </c>
      <c r="X39" s="74">
        <v>0</v>
      </c>
      <c r="Y39" s="185">
        <v>0</v>
      </c>
      <c r="Z39" s="74">
        <v>0</v>
      </c>
      <c r="AA39" s="74">
        <v>0</v>
      </c>
      <c r="AB39" s="74">
        <v>0</v>
      </c>
      <c r="AC39" s="73">
        <f t="shared" si="3"/>
        <v>0</v>
      </c>
      <c r="AD39" s="73">
        <f t="shared" si="4"/>
        <v>31.259999999999998</v>
      </c>
    </row>
    <row r="40" spans="1:30" x14ac:dyDescent="0.25">
      <c r="A40" s="17">
        <f t="shared" si="0"/>
        <v>15</v>
      </c>
      <c r="B40" s="25" t="s">
        <v>153</v>
      </c>
      <c r="C40" s="183" t="s">
        <v>142</v>
      </c>
      <c r="D40" s="184">
        <v>0</v>
      </c>
      <c r="E40" s="184">
        <v>0</v>
      </c>
      <c r="F40" s="185">
        <v>0</v>
      </c>
      <c r="G40" s="185">
        <v>0</v>
      </c>
      <c r="H40" s="185">
        <v>0</v>
      </c>
      <c r="I40" s="185">
        <v>0</v>
      </c>
      <c r="J40" s="74">
        <v>0</v>
      </c>
      <c r="K40" s="74">
        <v>0</v>
      </c>
      <c r="L40" s="74">
        <v>0</v>
      </c>
      <c r="M40" s="185">
        <v>0</v>
      </c>
      <c r="N40" s="74">
        <v>0</v>
      </c>
      <c r="O40" s="74">
        <v>0</v>
      </c>
      <c r="P40" s="74">
        <v>0</v>
      </c>
      <c r="Q40" s="185">
        <v>0</v>
      </c>
      <c r="R40" s="74">
        <v>0</v>
      </c>
      <c r="S40" s="74">
        <v>0</v>
      </c>
      <c r="T40" s="74">
        <v>0</v>
      </c>
      <c r="U40" s="185">
        <v>0</v>
      </c>
      <c r="V40" s="74">
        <v>0</v>
      </c>
      <c r="W40" s="74">
        <v>0</v>
      </c>
      <c r="X40" s="74">
        <v>0</v>
      </c>
      <c r="Y40" s="185">
        <v>0</v>
      </c>
      <c r="Z40" s="74">
        <v>0</v>
      </c>
      <c r="AA40" s="74">
        <v>0</v>
      </c>
      <c r="AB40" s="74">
        <v>0</v>
      </c>
      <c r="AC40" s="73">
        <f t="shared" si="3"/>
        <v>0</v>
      </c>
      <c r="AD40" s="73">
        <f t="shared" si="4"/>
        <v>0</v>
      </c>
    </row>
    <row r="41" spans="1:30" ht="31.5" x14ac:dyDescent="0.25">
      <c r="A41" s="17">
        <f t="shared" si="0"/>
        <v>16</v>
      </c>
      <c r="B41" s="25" t="s">
        <v>152</v>
      </c>
      <c r="C41" s="6" t="s">
        <v>140</v>
      </c>
      <c r="D41" s="73">
        <v>0</v>
      </c>
      <c r="E41" s="73">
        <v>0</v>
      </c>
      <c r="F41" s="74">
        <v>0</v>
      </c>
      <c r="G41" s="74">
        <v>0</v>
      </c>
      <c r="H41" s="74">
        <v>0</v>
      </c>
      <c r="I41" s="74">
        <v>0</v>
      </c>
      <c r="J41" s="74">
        <v>0</v>
      </c>
      <c r="K41" s="74">
        <v>0</v>
      </c>
      <c r="L41" s="74">
        <v>0</v>
      </c>
      <c r="M41" s="74">
        <v>0</v>
      </c>
      <c r="N41" s="74">
        <v>0</v>
      </c>
      <c r="O41" s="74">
        <v>0</v>
      </c>
      <c r="P41" s="74">
        <v>0</v>
      </c>
      <c r="Q41" s="74">
        <v>0</v>
      </c>
      <c r="R41" s="74">
        <v>0</v>
      </c>
      <c r="S41" s="74">
        <v>0</v>
      </c>
      <c r="T41" s="74">
        <v>0</v>
      </c>
      <c r="U41" s="74">
        <v>0</v>
      </c>
      <c r="V41" s="74">
        <v>0</v>
      </c>
      <c r="W41" s="74">
        <v>0</v>
      </c>
      <c r="X41" s="74">
        <v>0</v>
      </c>
      <c r="Y41" s="74">
        <v>0</v>
      </c>
      <c r="Z41" s="74">
        <v>0</v>
      </c>
      <c r="AA41" s="74">
        <v>0</v>
      </c>
      <c r="AB41" s="74">
        <v>0</v>
      </c>
      <c r="AC41" s="73">
        <f t="shared" si="3"/>
        <v>0</v>
      </c>
      <c r="AD41" s="73">
        <f t="shared" si="4"/>
        <v>0</v>
      </c>
    </row>
    <row r="42" spans="1:30" ht="31.5" x14ac:dyDescent="0.25">
      <c r="A42" s="17">
        <f t="shared" si="0"/>
        <v>17</v>
      </c>
      <c r="B42" s="25" t="s">
        <v>151</v>
      </c>
      <c r="C42" s="6" t="s">
        <v>138</v>
      </c>
      <c r="D42" s="73">
        <v>0</v>
      </c>
      <c r="E42" s="73">
        <v>0</v>
      </c>
      <c r="F42" s="74">
        <v>0</v>
      </c>
      <c r="G42" s="74">
        <v>0</v>
      </c>
      <c r="H42" s="74">
        <v>0</v>
      </c>
      <c r="I42" s="74">
        <v>0</v>
      </c>
      <c r="J42" s="74">
        <v>0</v>
      </c>
      <c r="K42" s="74">
        <v>0</v>
      </c>
      <c r="L42" s="74">
        <v>0</v>
      </c>
      <c r="M42" s="74">
        <v>0</v>
      </c>
      <c r="N42" s="74">
        <v>0</v>
      </c>
      <c r="O42" s="74">
        <v>0</v>
      </c>
      <c r="P42" s="74">
        <v>0</v>
      </c>
      <c r="Q42" s="74">
        <v>0</v>
      </c>
      <c r="R42" s="74">
        <v>0</v>
      </c>
      <c r="S42" s="74">
        <v>0</v>
      </c>
      <c r="T42" s="74">
        <v>0</v>
      </c>
      <c r="U42" s="74">
        <v>0</v>
      </c>
      <c r="V42" s="74">
        <v>0</v>
      </c>
      <c r="W42" s="74">
        <v>0</v>
      </c>
      <c r="X42" s="74">
        <v>0</v>
      </c>
      <c r="Y42" s="74">
        <v>0</v>
      </c>
      <c r="Z42" s="74">
        <v>0</v>
      </c>
      <c r="AA42" s="74">
        <v>0</v>
      </c>
      <c r="AB42" s="74">
        <v>0</v>
      </c>
      <c r="AC42" s="73">
        <f t="shared" si="3"/>
        <v>0</v>
      </c>
      <c r="AD42" s="73">
        <f t="shared" si="4"/>
        <v>0</v>
      </c>
    </row>
    <row r="43" spans="1:30" x14ac:dyDescent="0.25">
      <c r="A43" s="17">
        <f t="shared" si="0"/>
        <v>18</v>
      </c>
      <c r="B43" s="25" t="s">
        <v>150</v>
      </c>
      <c r="C43" s="6" t="s">
        <v>136</v>
      </c>
      <c r="D43" s="73">
        <v>0</v>
      </c>
      <c r="E43" s="73">
        <v>104.4</v>
      </c>
      <c r="F43" s="73">
        <f>E43</f>
        <v>104.4</v>
      </c>
      <c r="G43" s="73">
        <f>F43-H43-K43</f>
        <v>104.4</v>
      </c>
      <c r="H43" s="74">
        <v>0</v>
      </c>
      <c r="I43" s="74">
        <v>0</v>
      </c>
      <c r="J43" s="74">
        <v>0</v>
      </c>
      <c r="K43" s="74">
        <v>0</v>
      </c>
      <c r="L43" s="74">
        <v>0</v>
      </c>
      <c r="M43" s="74">
        <v>0</v>
      </c>
      <c r="N43" s="74">
        <v>0</v>
      </c>
      <c r="O43" s="74">
        <v>68.2</v>
      </c>
      <c r="P43" s="74">
        <v>0</v>
      </c>
      <c r="Q43" s="74">
        <v>0</v>
      </c>
      <c r="R43" s="74">
        <v>0</v>
      </c>
      <c r="S43" s="74">
        <f>G43-O43</f>
        <v>36.200000000000003</v>
      </c>
      <c r="T43" s="74">
        <v>0</v>
      </c>
      <c r="U43" s="74">
        <v>0</v>
      </c>
      <c r="V43" s="74">
        <v>0</v>
      </c>
      <c r="W43" s="74">
        <v>0</v>
      </c>
      <c r="X43" s="74">
        <v>0</v>
      </c>
      <c r="Y43" s="74">
        <v>0</v>
      </c>
      <c r="Z43" s="74">
        <v>0</v>
      </c>
      <c r="AA43" s="74">
        <v>0</v>
      </c>
      <c r="AB43" s="74">
        <v>0</v>
      </c>
      <c r="AC43" s="73">
        <f t="shared" si="3"/>
        <v>0</v>
      </c>
      <c r="AD43" s="73">
        <f t="shared" si="4"/>
        <v>104.4</v>
      </c>
    </row>
    <row r="44" spans="1:30" ht="18.75" x14ac:dyDescent="0.25">
      <c r="A44" s="17">
        <f t="shared" si="0"/>
        <v>19</v>
      </c>
      <c r="B44" s="25" t="s">
        <v>149</v>
      </c>
      <c r="C44" s="183" t="s">
        <v>563</v>
      </c>
      <c r="D44" s="184">
        <v>0</v>
      </c>
      <c r="E44" s="184">
        <v>0</v>
      </c>
      <c r="F44" s="185">
        <v>0</v>
      </c>
      <c r="G44" s="185">
        <v>0</v>
      </c>
      <c r="H44" s="185">
        <v>0</v>
      </c>
      <c r="I44" s="185">
        <v>0</v>
      </c>
      <c r="J44" s="74">
        <v>0</v>
      </c>
      <c r="K44" s="74">
        <v>0</v>
      </c>
      <c r="L44" s="74">
        <v>0</v>
      </c>
      <c r="M44" s="185">
        <v>0</v>
      </c>
      <c r="N44" s="74">
        <v>0</v>
      </c>
      <c r="O44" s="74">
        <v>0</v>
      </c>
      <c r="P44" s="74">
        <v>0</v>
      </c>
      <c r="Q44" s="185">
        <v>0</v>
      </c>
      <c r="R44" s="74">
        <v>0</v>
      </c>
      <c r="S44" s="74">
        <v>0</v>
      </c>
      <c r="T44" s="74">
        <v>0</v>
      </c>
      <c r="U44" s="185">
        <v>0</v>
      </c>
      <c r="V44" s="74">
        <v>0</v>
      </c>
      <c r="W44" s="74">
        <v>0</v>
      </c>
      <c r="X44" s="74">
        <v>0</v>
      </c>
      <c r="Y44" s="185">
        <v>0</v>
      </c>
      <c r="Z44" s="74">
        <v>0</v>
      </c>
      <c r="AA44" s="74">
        <v>0</v>
      </c>
      <c r="AB44" s="74">
        <v>0</v>
      </c>
      <c r="AC44" s="73">
        <f t="shared" si="3"/>
        <v>0</v>
      </c>
      <c r="AD44" s="73">
        <f t="shared" si="4"/>
        <v>0</v>
      </c>
    </row>
    <row r="45" spans="1:30" x14ac:dyDescent="0.25">
      <c r="A45" s="17">
        <f t="shared" si="0"/>
        <v>20</v>
      </c>
      <c r="B45" s="27" t="s">
        <v>59</v>
      </c>
      <c r="C45" s="26" t="s">
        <v>148</v>
      </c>
      <c r="D45" s="73">
        <v>0</v>
      </c>
      <c r="E45" s="73">
        <v>0</v>
      </c>
      <c r="F45" s="73">
        <v>0</v>
      </c>
      <c r="G45" s="73">
        <v>0</v>
      </c>
      <c r="H45" s="73">
        <v>0</v>
      </c>
      <c r="I45" s="73">
        <v>0</v>
      </c>
      <c r="J45" s="73">
        <v>0</v>
      </c>
      <c r="K45" s="73">
        <v>0</v>
      </c>
      <c r="L45" s="73">
        <v>0</v>
      </c>
      <c r="M45" s="73">
        <v>0</v>
      </c>
      <c r="N45" s="73">
        <v>0</v>
      </c>
      <c r="O45" s="73">
        <v>0</v>
      </c>
      <c r="P45" s="73">
        <v>0</v>
      </c>
      <c r="Q45" s="73">
        <v>0</v>
      </c>
      <c r="R45" s="73">
        <v>0</v>
      </c>
      <c r="S45" s="73">
        <v>0</v>
      </c>
      <c r="T45" s="73">
        <v>0</v>
      </c>
      <c r="U45" s="73">
        <v>0</v>
      </c>
      <c r="V45" s="73">
        <v>0</v>
      </c>
      <c r="W45" s="73">
        <v>0</v>
      </c>
      <c r="X45" s="73">
        <v>0</v>
      </c>
      <c r="Y45" s="73">
        <v>0</v>
      </c>
      <c r="Z45" s="73">
        <v>0</v>
      </c>
      <c r="AA45" s="73">
        <v>0</v>
      </c>
      <c r="AB45" s="73">
        <v>0</v>
      </c>
      <c r="AC45" s="73">
        <f t="shared" si="3"/>
        <v>0</v>
      </c>
      <c r="AD45" s="73">
        <f t="shared" si="4"/>
        <v>0</v>
      </c>
    </row>
    <row r="46" spans="1:30" x14ac:dyDescent="0.25">
      <c r="A46" s="17">
        <f t="shared" si="0"/>
        <v>21</v>
      </c>
      <c r="B46" s="25" t="s">
        <v>147</v>
      </c>
      <c r="C46" s="6" t="s">
        <v>146</v>
      </c>
      <c r="D46" s="73">
        <v>0</v>
      </c>
      <c r="E46" s="73">
        <f>E39</f>
        <v>31.259999999999998</v>
      </c>
      <c r="F46" s="73">
        <f>E46</f>
        <v>31.259999999999998</v>
      </c>
      <c r="G46" s="73">
        <f>F46-H46-K46</f>
        <v>31.259999999999998</v>
      </c>
      <c r="H46" s="74">
        <v>0</v>
      </c>
      <c r="I46" s="74">
        <v>0</v>
      </c>
      <c r="J46" s="74">
        <v>0</v>
      </c>
      <c r="K46" s="74">
        <v>0</v>
      </c>
      <c r="L46" s="74">
        <v>0</v>
      </c>
      <c r="M46" s="74">
        <v>0</v>
      </c>
      <c r="N46" s="74">
        <v>0</v>
      </c>
      <c r="O46" s="74">
        <f>O39</f>
        <v>3.13</v>
      </c>
      <c r="P46" s="74">
        <v>0</v>
      </c>
      <c r="Q46" s="74">
        <v>0</v>
      </c>
      <c r="R46" s="74">
        <v>0</v>
      </c>
      <c r="S46" s="74">
        <f>S39</f>
        <v>28.13</v>
      </c>
      <c r="T46" s="74">
        <v>0</v>
      </c>
      <c r="U46" s="74">
        <v>0</v>
      </c>
      <c r="V46" s="74">
        <v>0</v>
      </c>
      <c r="W46" s="74">
        <v>0</v>
      </c>
      <c r="X46" s="74">
        <v>0</v>
      </c>
      <c r="Y46" s="74">
        <v>0</v>
      </c>
      <c r="Z46" s="74">
        <v>0</v>
      </c>
      <c r="AA46" s="74">
        <v>0</v>
      </c>
      <c r="AB46" s="74">
        <v>0</v>
      </c>
      <c r="AC46" s="73">
        <f t="shared" si="3"/>
        <v>0</v>
      </c>
      <c r="AD46" s="73">
        <f t="shared" si="4"/>
        <v>31.259999999999998</v>
      </c>
    </row>
    <row r="47" spans="1:30" x14ac:dyDescent="0.25">
      <c r="A47" s="17">
        <f t="shared" si="0"/>
        <v>22</v>
      </c>
      <c r="B47" s="25" t="s">
        <v>145</v>
      </c>
      <c r="C47" s="6" t="s">
        <v>144</v>
      </c>
      <c r="D47" s="73">
        <v>0</v>
      </c>
      <c r="E47" s="73">
        <v>0</v>
      </c>
      <c r="F47" s="74">
        <v>0</v>
      </c>
      <c r="G47" s="74">
        <v>0</v>
      </c>
      <c r="H47" s="74">
        <v>0</v>
      </c>
      <c r="I47" s="74">
        <v>0</v>
      </c>
      <c r="J47" s="74">
        <v>0</v>
      </c>
      <c r="K47" s="74">
        <v>0</v>
      </c>
      <c r="L47" s="74">
        <v>0</v>
      </c>
      <c r="M47" s="74">
        <v>0</v>
      </c>
      <c r="N47" s="74">
        <v>0</v>
      </c>
      <c r="O47" s="74">
        <v>0</v>
      </c>
      <c r="P47" s="74">
        <v>0</v>
      </c>
      <c r="Q47" s="74">
        <v>0</v>
      </c>
      <c r="R47" s="74">
        <v>0</v>
      </c>
      <c r="S47" s="74">
        <v>0</v>
      </c>
      <c r="T47" s="74">
        <v>0</v>
      </c>
      <c r="U47" s="74">
        <v>0</v>
      </c>
      <c r="V47" s="74">
        <v>0</v>
      </c>
      <c r="W47" s="74">
        <v>0</v>
      </c>
      <c r="X47" s="74">
        <v>0</v>
      </c>
      <c r="Y47" s="74">
        <v>0</v>
      </c>
      <c r="Z47" s="74">
        <v>0</v>
      </c>
      <c r="AA47" s="74">
        <v>0</v>
      </c>
      <c r="AB47" s="74">
        <v>0</v>
      </c>
      <c r="AC47" s="73">
        <f t="shared" si="3"/>
        <v>0</v>
      </c>
      <c r="AD47" s="73">
        <f t="shared" si="4"/>
        <v>0</v>
      </c>
    </row>
    <row r="48" spans="1:30" x14ac:dyDescent="0.25">
      <c r="A48" s="17">
        <f t="shared" si="0"/>
        <v>23</v>
      </c>
      <c r="B48" s="25" t="s">
        <v>143</v>
      </c>
      <c r="C48" s="6" t="s">
        <v>142</v>
      </c>
      <c r="D48" s="73">
        <v>0</v>
      </c>
      <c r="E48" s="73">
        <v>0</v>
      </c>
      <c r="F48" s="74">
        <v>0</v>
      </c>
      <c r="G48" s="74">
        <v>0</v>
      </c>
      <c r="H48" s="74">
        <v>0</v>
      </c>
      <c r="I48" s="74">
        <v>0</v>
      </c>
      <c r="J48" s="74">
        <v>0</v>
      </c>
      <c r="K48" s="74">
        <v>0</v>
      </c>
      <c r="L48" s="74">
        <v>0</v>
      </c>
      <c r="M48" s="74">
        <v>0</v>
      </c>
      <c r="N48" s="74">
        <v>0</v>
      </c>
      <c r="O48" s="74">
        <v>0</v>
      </c>
      <c r="P48" s="74">
        <v>0</v>
      </c>
      <c r="Q48" s="74">
        <v>0</v>
      </c>
      <c r="R48" s="74">
        <v>0</v>
      </c>
      <c r="S48" s="74">
        <v>0</v>
      </c>
      <c r="T48" s="74">
        <v>0</v>
      </c>
      <c r="U48" s="74">
        <v>0</v>
      </c>
      <c r="V48" s="74">
        <v>0</v>
      </c>
      <c r="W48" s="74">
        <v>0</v>
      </c>
      <c r="X48" s="74">
        <v>0</v>
      </c>
      <c r="Y48" s="74">
        <v>0</v>
      </c>
      <c r="Z48" s="74">
        <v>0</v>
      </c>
      <c r="AA48" s="74">
        <v>0</v>
      </c>
      <c r="AB48" s="74">
        <v>0</v>
      </c>
      <c r="AC48" s="73">
        <f t="shared" si="3"/>
        <v>0</v>
      </c>
      <c r="AD48" s="73">
        <f t="shared" si="4"/>
        <v>0</v>
      </c>
    </row>
    <row r="49" spans="1:30" ht="31.5" x14ac:dyDescent="0.25">
      <c r="A49" s="17">
        <f t="shared" si="0"/>
        <v>24</v>
      </c>
      <c r="B49" s="25" t="s">
        <v>141</v>
      </c>
      <c r="C49" s="6" t="s">
        <v>140</v>
      </c>
      <c r="D49" s="73">
        <v>0</v>
      </c>
      <c r="E49" s="73">
        <v>0</v>
      </c>
      <c r="F49" s="74">
        <v>0</v>
      </c>
      <c r="G49" s="74">
        <v>0</v>
      </c>
      <c r="H49" s="74">
        <v>0</v>
      </c>
      <c r="I49" s="74">
        <v>0</v>
      </c>
      <c r="J49" s="74">
        <v>0</v>
      </c>
      <c r="K49" s="74">
        <v>0</v>
      </c>
      <c r="L49" s="74">
        <v>0</v>
      </c>
      <c r="M49" s="74">
        <v>0</v>
      </c>
      <c r="N49" s="74">
        <v>0</v>
      </c>
      <c r="O49" s="74">
        <v>0</v>
      </c>
      <c r="P49" s="74">
        <v>0</v>
      </c>
      <c r="Q49" s="74">
        <v>0</v>
      </c>
      <c r="R49" s="74">
        <v>0</v>
      </c>
      <c r="S49" s="74">
        <v>0</v>
      </c>
      <c r="T49" s="74">
        <v>0</v>
      </c>
      <c r="U49" s="74">
        <v>0</v>
      </c>
      <c r="V49" s="74">
        <v>0</v>
      </c>
      <c r="W49" s="74">
        <v>0</v>
      </c>
      <c r="X49" s="74">
        <v>0</v>
      </c>
      <c r="Y49" s="74">
        <v>0</v>
      </c>
      <c r="Z49" s="74">
        <v>0</v>
      </c>
      <c r="AA49" s="74">
        <v>0</v>
      </c>
      <c r="AB49" s="74">
        <v>0</v>
      </c>
      <c r="AC49" s="73">
        <f t="shared" si="3"/>
        <v>0</v>
      </c>
      <c r="AD49" s="73">
        <f t="shared" si="4"/>
        <v>0</v>
      </c>
    </row>
    <row r="50" spans="1:30" ht="31.5" x14ac:dyDescent="0.25">
      <c r="A50" s="17">
        <f t="shared" si="0"/>
        <v>25</v>
      </c>
      <c r="B50" s="25" t="s">
        <v>139</v>
      </c>
      <c r="C50" s="6" t="s">
        <v>138</v>
      </c>
      <c r="D50" s="73">
        <v>0</v>
      </c>
      <c r="E50" s="73">
        <v>0</v>
      </c>
      <c r="F50" s="74">
        <v>0</v>
      </c>
      <c r="G50" s="74">
        <v>0</v>
      </c>
      <c r="H50" s="74">
        <v>0</v>
      </c>
      <c r="I50" s="74">
        <v>0</v>
      </c>
      <c r="J50" s="74">
        <v>0</v>
      </c>
      <c r="K50" s="74">
        <v>0</v>
      </c>
      <c r="L50" s="74">
        <v>0</v>
      </c>
      <c r="M50" s="74">
        <v>0</v>
      </c>
      <c r="N50" s="74">
        <v>0</v>
      </c>
      <c r="O50" s="74">
        <v>0</v>
      </c>
      <c r="P50" s="74">
        <v>0</v>
      </c>
      <c r="Q50" s="74">
        <v>0</v>
      </c>
      <c r="R50" s="74">
        <v>0</v>
      </c>
      <c r="S50" s="74">
        <v>0</v>
      </c>
      <c r="T50" s="74">
        <v>0</v>
      </c>
      <c r="U50" s="74">
        <v>0</v>
      </c>
      <c r="V50" s="74">
        <v>0</v>
      </c>
      <c r="W50" s="74">
        <v>0</v>
      </c>
      <c r="X50" s="74">
        <v>0</v>
      </c>
      <c r="Y50" s="74">
        <v>0</v>
      </c>
      <c r="Z50" s="74">
        <v>0</v>
      </c>
      <c r="AA50" s="74">
        <v>0</v>
      </c>
      <c r="AB50" s="74">
        <v>0</v>
      </c>
      <c r="AC50" s="73">
        <f t="shared" si="3"/>
        <v>0</v>
      </c>
      <c r="AD50" s="73">
        <f t="shared" si="4"/>
        <v>0</v>
      </c>
    </row>
    <row r="51" spans="1:30" x14ac:dyDescent="0.25">
      <c r="A51" s="17">
        <f t="shared" si="0"/>
        <v>26</v>
      </c>
      <c r="B51" s="25" t="s">
        <v>137</v>
      </c>
      <c r="C51" s="6" t="s">
        <v>136</v>
      </c>
      <c r="D51" s="73">
        <v>0</v>
      </c>
      <c r="E51" s="73">
        <f>E43</f>
        <v>104.4</v>
      </c>
      <c r="F51" s="73">
        <f>E51</f>
        <v>104.4</v>
      </c>
      <c r="G51" s="73">
        <f>F51-H51-K51</f>
        <v>104.4</v>
      </c>
      <c r="H51" s="74">
        <v>0</v>
      </c>
      <c r="I51" s="74">
        <v>0</v>
      </c>
      <c r="J51" s="74">
        <v>0</v>
      </c>
      <c r="K51" s="74">
        <v>0</v>
      </c>
      <c r="L51" s="74">
        <v>0</v>
      </c>
      <c r="M51" s="74">
        <v>0</v>
      </c>
      <c r="N51" s="74">
        <v>0</v>
      </c>
      <c r="O51" s="74">
        <f>O43</f>
        <v>68.2</v>
      </c>
      <c r="P51" s="74">
        <v>0</v>
      </c>
      <c r="Q51" s="74">
        <v>0</v>
      </c>
      <c r="R51" s="74">
        <v>0</v>
      </c>
      <c r="S51" s="74">
        <f>S43</f>
        <v>36.200000000000003</v>
      </c>
      <c r="T51" s="74">
        <v>0</v>
      </c>
      <c r="U51" s="74">
        <v>0</v>
      </c>
      <c r="V51" s="74">
        <v>0</v>
      </c>
      <c r="W51" s="74">
        <v>0</v>
      </c>
      <c r="X51" s="74">
        <v>0</v>
      </c>
      <c r="Y51" s="74">
        <v>0</v>
      </c>
      <c r="Z51" s="74">
        <v>0</v>
      </c>
      <c r="AA51" s="74">
        <v>0</v>
      </c>
      <c r="AB51" s="74">
        <v>0</v>
      </c>
      <c r="AC51" s="73">
        <f t="shared" si="3"/>
        <v>0</v>
      </c>
      <c r="AD51" s="73">
        <f t="shared" si="4"/>
        <v>104.4</v>
      </c>
    </row>
    <row r="52" spans="1:30" ht="18.75" x14ac:dyDescent="0.25">
      <c r="A52" s="17">
        <f t="shared" si="0"/>
        <v>27</v>
      </c>
      <c r="B52" s="25" t="s">
        <v>135</v>
      </c>
      <c r="C52" s="183" t="s">
        <v>563</v>
      </c>
      <c r="D52" s="184">
        <v>0</v>
      </c>
      <c r="E52" s="184">
        <v>0</v>
      </c>
      <c r="F52" s="185">
        <v>0</v>
      </c>
      <c r="G52" s="185">
        <v>0</v>
      </c>
      <c r="H52" s="185">
        <v>0</v>
      </c>
      <c r="I52" s="185">
        <v>0</v>
      </c>
      <c r="J52" s="74">
        <v>0</v>
      </c>
      <c r="K52" s="74">
        <v>0</v>
      </c>
      <c r="L52" s="74">
        <v>0</v>
      </c>
      <c r="M52" s="185">
        <v>0</v>
      </c>
      <c r="N52" s="74">
        <v>0</v>
      </c>
      <c r="O52" s="74">
        <v>0</v>
      </c>
      <c r="P52" s="74">
        <v>0</v>
      </c>
      <c r="Q52" s="185">
        <v>0</v>
      </c>
      <c r="R52" s="74">
        <v>0</v>
      </c>
      <c r="S52" s="74">
        <v>0</v>
      </c>
      <c r="T52" s="74">
        <v>0</v>
      </c>
      <c r="U52" s="185">
        <v>0</v>
      </c>
      <c r="V52" s="74">
        <v>0</v>
      </c>
      <c r="W52" s="74">
        <v>0</v>
      </c>
      <c r="X52" s="74">
        <v>0</v>
      </c>
      <c r="Y52" s="185">
        <v>0</v>
      </c>
      <c r="Z52" s="74">
        <v>0</v>
      </c>
      <c r="AA52" s="74">
        <v>0</v>
      </c>
      <c r="AB52" s="74">
        <v>0</v>
      </c>
      <c r="AC52" s="73">
        <f t="shared" si="3"/>
        <v>0</v>
      </c>
      <c r="AD52" s="73">
        <f t="shared" si="4"/>
        <v>0</v>
      </c>
    </row>
    <row r="53" spans="1:30" ht="35.25" customHeight="1" x14ac:dyDescent="0.25">
      <c r="A53" s="17">
        <f t="shared" si="0"/>
        <v>28</v>
      </c>
      <c r="B53" s="27" t="s">
        <v>57</v>
      </c>
      <c r="C53" s="26" t="s">
        <v>134</v>
      </c>
      <c r="D53" s="73">
        <v>0</v>
      </c>
      <c r="E53" s="73">
        <v>0</v>
      </c>
      <c r="F53" s="73">
        <v>0</v>
      </c>
      <c r="G53" s="73">
        <v>0</v>
      </c>
      <c r="H53" s="73">
        <v>0</v>
      </c>
      <c r="I53" s="73">
        <v>0</v>
      </c>
      <c r="J53" s="73">
        <v>0</v>
      </c>
      <c r="K53" s="73">
        <v>0</v>
      </c>
      <c r="L53" s="73">
        <v>0</v>
      </c>
      <c r="M53" s="73">
        <v>0</v>
      </c>
      <c r="N53" s="73">
        <v>0</v>
      </c>
      <c r="O53" s="73">
        <v>0</v>
      </c>
      <c r="P53" s="73">
        <v>0</v>
      </c>
      <c r="Q53" s="73">
        <v>0</v>
      </c>
      <c r="R53" s="73">
        <v>0</v>
      </c>
      <c r="S53" s="73">
        <v>0</v>
      </c>
      <c r="T53" s="73">
        <v>0</v>
      </c>
      <c r="U53" s="73">
        <v>0</v>
      </c>
      <c r="V53" s="73">
        <v>0</v>
      </c>
      <c r="W53" s="73">
        <v>0</v>
      </c>
      <c r="X53" s="73">
        <v>0</v>
      </c>
      <c r="Y53" s="73">
        <v>0</v>
      </c>
      <c r="Z53" s="73">
        <v>0</v>
      </c>
      <c r="AA53" s="73">
        <v>0</v>
      </c>
      <c r="AB53" s="73">
        <v>0</v>
      </c>
      <c r="AC53" s="73">
        <f t="shared" si="3"/>
        <v>0</v>
      </c>
      <c r="AD53" s="73">
        <f t="shared" si="4"/>
        <v>0</v>
      </c>
    </row>
    <row r="54" spans="1:30" x14ac:dyDescent="0.25">
      <c r="A54" s="17">
        <f t="shared" si="0"/>
        <v>29</v>
      </c>
      <c r="B54" s="25" t="s">
        <v>133</v>
      </c>
      <c r="C54" s="6" t="s">
        <v>132</v>
      </c>
      <c r="D54" s="73">
        <v>0</v>
      </c>
      <c r="E54" s="73">
        <f>E32</f>
        <v>1128.229988372882</v>
      </c>
      <c r="F54" s="73">
        <f t="shared" ref="F54:F59" si="6">E54</f>
        <v>1128.229988372882</v>
      </c>
      <c r="G54" s="73">
        <f t="shared" ref="G54:G59" si="7">F54-H54-K54</f>
        <v>1128.229988372882</v>
      </c>
      <c r="H54" s="74">
        <v>0</v>
      </c>
      <c r="I54" s="74">
        <v>0</v>
      </c>
      <c r="J54" s="74">
        <v>0</v>
      </c>
      <c r="K54" s="74">
        <v>0</v>
      </c>
      <c r="L54" s="74">
        <v>0</v>
      </c>
      <c r="M54" s="74">
        <v>0</v>
      </c>
      <c r="N54" s="74">
        <v>0</v>
      </c>
      <c r="O54" s="74">
        <v>483.72756506779683</v>
      </c>
      <c r="P54" s="74">
        <v>0</v>
      </c>
      <c r="Q54" s="74">
        <v>0</v>
      </c>
      <c r="R54" s="74">
        <v>0</v>
      </c>
      <c r="S54" s="74">
        <f>G54-O54</f>
        <v>644.50242330508513</v>
      </c>
      <c r="T54" s="74">
        <v>0</v>
      </c>
      <c r="U54" s="74">
        <v>0</v>
      </c>
      <c r="V54" s="74">
        <v>0</v>
      </c>
      <c r="W54" s="74">
        <v>0</v>
      </c>
      <c r="X54" s="74">
        <v>0</v>
      </c>
      <c r="Y54" s="74">
        <v>0</v>
      </c>
      <c r="Z54" s="74">
        <v>0</v>
      </c>
      <c r="AA54" s="74">
        <v>0</v>
      </c>
      <c r="AB54" s="74">
        <v>0</v>
      </c>
      <c r="AC54" s="73">
        <f t="shared" si="3"/>
        <v>0</v>
      </c>
      <c r="AD54" s="73">
        <f t="shared" si="4"/>
        <v>1128.229988372882</v>
      </c>
    </row>
    <row r="55" spans="1:30" x14ac:dyDescent="0.25">
      <c r="A55" s="17">
        <f t="shared" si="0"/>
        <v>30</v>
      </c>
      <c r="B55" s="25" t="s">
        <v>131</v>
      </c>
      <c r="C55" s="6" t="s">
        <v>125</v>
      </c>
      <c r="D55" s="73">
        <v>0</v>
      </c>
      <c r="E55" s="73">
        <v>0</v>
      </c>
      <c r="F55" s="73">
        <f t="shared" si="6"/>
        <v>0</v>
      </c>
      <c r="G55" s="73">
        <f t="shared" si="7"/>
        <v>0</v>
      </c>
      <c r="H55" s="74">
        <v>0</v>
      </c>
      <c r="I55" s="74">
        <v>0</v>
      </c>
      <c r="J55" s="74">
        <v>0</v>
      </c>
      <c r="K55" s="74">
        <v>0</v>
      </c>
      <c r="L55" s="74">
        <v>0</v>
      </c>
      <c r="M55" s="74">
        <v>0</v>
      </c>
      <c r="N55" s="74">
        <v>0</v>
      </c>
      <c r="O55" s="74">
        <v>0</v>
      </c>
      <c r="P55" s="74">
        <v>0</v>
      </c>
      <c r="Q55" s="74">
        <v>0</v>
      </c>
      <c r="R55" s="74">
        <v>0</v>
      </c>
      <c r="S55" s="74">
        <v>0</v>
      </c>
      <c r="T55" s="74">
        <v>0</v>
      </c>
      <c r="U55" s="74">
        <v>0</v>
      </c>
      <c r="V55" s="74">
        <v>0</v>
      </c>
      <c r="W55" s="74">
        <v>0</v>
      </c>
      <c r="X55" s="74">
        <v>0</v>
      </c>
      <c r="Y55" s="74">
        <v>0</v>
      </c>
      <c r="Z55" s="74">
        <v>0</v>
      </c>
      <c r="AA55" s="74">
        <v>0</v>
      </c>
      <c r="AB55" s="74">
        <v>0</v>
      </c>
      <c r="AC55" s="73">
        <f t="shared" si="3"/>
        <v>0</v>
      </c>
      <c r="AD55" s="73">
        <f t="shared" si="4"/>
        <v>0</v>
      </c>
    </row>
    <row r="56" spans="1:30" x14ac:dyDescent="0.25">
      <c r="A56" s="17">
        <f t="shared" si="0"/>
        <v>31</v>
      </c>
      <c r="B56" s="25" t="s">
        <v>130</v>
      </c>
      <c r="C56" s="183" t="s">
        <v>124</v>
      </c>
      <c r="D56" s="184">
        <v>0</v>
      </c>
      <c r="E56" s="184">
        <f>E39</f>
        <v>31.259999999999998</v>
      </c>
      <c r="F56" s="73">
        <f t="shared" si="6"/>
        <v>31.259999999999998</v>
      </c>
      <c r="G56" s="73">
        <f t="shared" si="7"/>
        <v>31.259999999999998</v>
      </c>
      <c r="H56" s="185">
        <v>0</v>
      </c>
      <c r="I56" s="185">
        <v>0</v>
      </c>
      <c r="J56" s="74">
        <v>0</v>
      </c>
      <c r="K56" s="74">
        <v>0</v>
      </c>
      <c r="L56" s="74">
        <v>0</v>
      </c>
      <c r="M56" s="185">
        <v>0</v>
      </c>
      <c r="N56" s="74">
        <v>0</v>
      </c>
      <c r="O56" s="74">
        <f>O46</f>
        <v>3.13</v>
      </c>
      <c r="P56" s="74">
        <v>0</v>
      </c>
      <c r="Q56" s="185">
        <v>0</v>
      </c>
      <c r="R56" s="74">
        <v>0</v>
      </c>
      <c r="S56" s="74">
        <f>S46</f>
        <v>28.13</v>
      </c>
      <c r="T56" s="74">
        <v>0</v>
      </c>
      <c r="U56" s="185">
        <v>0</v>
      </c>
      <c r="V56" s="74">
        <v>0</v>
      </c>
      <c r="W56" s="74">
        <v>0</v>
      </c>
      <c r="X56" s="74">
        <v>0</v>
      </c>
      <c r="Y56" s="185">
        <v>0</v>
      </c>
      <c r="Z56" s="74">
        <v>0</v>
      </c>
      <c r="AA56" s="74">
        <v>0</v>
      </c>
      <c r="AB56" s="74">
        <v>0</v>
      </c>
      <c r="AC56" s="73">
        <f t="shared" si="3"/>
        <v>0</v>
      </c>
      <c r="AD56" s="73">
        <f t="shared" si="4"/>
        <v>31.259999999999998</v>
      </c>
    </row>
    <row r="57" spans="1:30" x14ac:dyDescent="0.25">
      <c r="A57" s="17">
        <f t="shared" si="0"/>
        <v>32</v>
      </c>
      <c r="B57" s="25" t="s">
        <v>129</v>
      </c>
      <c r="C57" s="183" t="s">
        <v>123</v>
      </c>
      <c r="D57" s="184">
        <v>0</v>
      </c>
      <c r="E57" s="184">
        <v>0</v>
      </c>
      <c r="F57" s="73">
        <f t="shared" si="6"/>
        <v>0</v>
      </c>
      <c r="G57" s="73">
        <f t="shared" si="7"/>
        <v>0</v>
      </c>
      <c r="H57" s="185">
        <v>0</v>
      </c>
      <c r="I57" s="185">
        <v>0</v>
      </c>
      <c r="J57" s="74">
        <v>0</v>
      </c>
      <c r="K57" s="74">
        <v>0</v>
      </c>
      <c r="L57" s="74">
        <v>0</v>
      </c>
      <c r="M57" s="185">
        <v>0</v>
      </c>
      <c r="N57" s="74">
        <v>0</v>
      </c>
      <c r="O57" s="74">
        <v>0</v>
      </c>
      <c r="P57" s="74">
        <v>0</v>
      </c>
      <c r="Q57" s="185">
        <v>0</v>
      </c>
      <c r="R57" s="74">
        <v>0</v>
      </c>
      <c r="S57" s="74">
        <v>0</v>
      </c>
      <c r="T57" s="74">
        <v>0</v>
      </c>
      <c r="U57" s="185">
        <v>0</v>
      </c>
      <c r="V57" s="74">
        <v>0</v>
      </c>
      <c r="W57" s="74">
        <v>0</v>
      </c>
      <c r="X57" s="74">
        <v>0</v>
      </c>
      <c r="Y57" s="185">
        <v>0</v>
      </c>
      <c r="Z57" s="74">
        <v>0</v>
      </c>
      <c r="AA57" s="74">
        <v>0</v>
      </c>
      <c r="AB57" s="74">
        <v>0</v>
      </c>
      <c r="AC57" s="73">
        <f t="shared" si="3"/>
        <v>0</v>
      </c>
      <c r="AD57" s="73">
        <f t="shared" si="4"/>
        <v>0</v>
      </c>
    </row>
    <row r="58" spans="1:30" x14ac:dyDescent="0.25">
      <c r="A58" s="17">
        <f t="shared" si="0"/>
        <v>33</v>
      </c>
      <c r="B58" s="25" t="s">
        <v>128</v>
      </c>
      <c r="C58" s="183" t="s">
        <v>122</v>
      </c>
      <c r="D58" s="184">
        <v>0</v>
      </c>
      <c r="E58" s="184">
        <f>E43</f>
        <v>104.4</v>
      </c>
      <c r="F58" s="73">
        <f t="shared" si="6"/>
        <v>104.4</v>
      </c>
      <c r="G58" s="73">
        <f t="shared" si="7"/>
        <v>104.4</v>
      </c>
      <c r="H58" s="185">
        <v>0</v>
      </c>
      <c r="I58" s="185">
        <v>0</v>
      </c>
      <c r="J58" s="74">
        <v>0</v>
      </c>
      <c r="K58" s="74">
        <v>0</v>
      </c>
      <c r="L58" s="74">
        <v>0</v>
      </c>
      <c r="M58" s="185">
        <v>0</v>
      </c>
      <c r="N58" s="74">
        <v>0</v>
      </c>
      <c r="O58" s="74">
        <f>O51</f>
        <v>68.2</v>
      </c>
      <c r="P58" s="74">
        <v>0</v>
      </c>
      <c r="Q58" s="185">
        <v>0</v>
      </c>
      <c r="R58" s="74">
        <v>0</v>
      </c>
      <c r="S58" s="74">
        <f>S51</f>
        <v>36.200000000000003</v>
      </c>
      <c r="T58" s="74">
        <v>0</v>
      </c>
      <c r="U58" s="185">
        <v>0</v>
      </c>
      <c r="V58" s="74">
        <v>0</v>
      </c>
      <c r="W58" s="74">
        <v>0</v>
      </c>
      <c r="X58" s="74">
        <v>0</v>
      </c>
      <c r="Y58" s="185">
        <v>0</v>
      </c>
      <c r="Z58" s="74">
        <v>0</v>
      </c>
      <c r="AA58" s="74">
        <v>0</v>
      </c>
      <c r="AB58" s="74">
        <v>0</v>
      </c>
      <c r="AC58" s="73">
        <f t="shared" si="3"/>
        <v>0</v>
      </c>
      <c r="AD58" s="73">
        <f t="shared" si="4"/>
        <v>104.4</v>
      </c>
    </row>
    <row r="59" spans="1:30" ht="18.75" x14ac:dyDescent="0.25">
      <c r="A59" s="17">
        <f t="shared" si="0"/>
        <v>34</v>
      </c>
      <c r="B59" s="25" t="s">
        <v>127</v>
      </c>
      <c r="C59" s="183" t="s">
        <v>564</v>
      </c>
      <c r="D59" s="184">
        <v>0</v>
      </c>
      <c r="E59" s="184">
        <v>0</v>
      </c>
      <c r="F59" s="73">
        <f t="shared" si="6"/>
        <v>0</v>
      </c>
      <c r="G59" s="73">
        <f t="shared" si="7"/>
        <v>0</v>
      </c>
      <c r="H59" s="185">
        <v>0</v>
      </c>
      <c r="I59" s="185">
        <v>0</v>
      </c>
      <c r="J59" s="74">
        <v>0</v>
      </c>
      <c r="K59" s="74">
        <v>0</v>
      </c>
      <c r="L59" s="74">
        <v>0</v>
      </c>
      <c r="M59" s="185">
        <v>0</v>
      </c>
      <c r="N59" s="74">
        <v>0</v>
      </c>
      <c r="O59" s="74">
        <v>0</v>
      </c>
      <c r="P59" s="74">
        <v>0</v>
      </c>
      <c r="Q59" s="185">
        <v>0</v>
      </c>
      <c r="R59" s="74">
        <v>0</v>
      </c>
      <c r="S59" s="74">
        <v>0</v>
      </c>
      <c r="T59" s="74">
        <v>0</v>
      </c>
      <c r="U59" s="185">
        <v>0</v>
      </c>
      <c r="V59" s="74">
        <v>0</v>
      </c>
      <c r="W59" s="74">
        <v>0</v>
      </c>
      <c r="X59" s="74">
        <v>0</v>
      </c>
      <c r="Y59" s="185">
        <v>0</v>
      </c>
      <c r="Z59" s="74">
        <v>0</v>
      </c>
      <c r="AA59" s="74">
        <v>0</v>
      </c>
      <c r="AB59" s="74">
        <v>0</v>
      </c>
      <c r="AC59" s="73">
        <f t="shared" si="3"/>
        <v>0</v>
      </c>
      <c r="AD59" s="73">
        <f t="shared" si="4"/>
        <v>0</v>
      </c>
    </row>
    <row r="60" spans="1:30" ht="36.75" customHeight="1" x14ac:dyDescent="0.25">
      <c r="A60" s="17">
        <f t="shared" si="0"/>
        <v>35</v>
      </c>
      <c r="B60" s="27" t="s">
        <v>56</v>
      </c>
      <c r="C60" s="186" t="s">
        <v>202</v>
      </c>
      <c r="D60" s="73">
        <v>0</v>
      </c>
      <c r="E60" s="73">
        <v>0</v>
      </c>
      <c r="F60" s="73">
        <v>0</v>
      </c>
      <c r="G60" s="73">
        <v>0</v>
      </c>
      <c r="H60" s="73">
        <v>0</v>
      </c>
      <c r="I60" s="73">
        <v>0</v>
      </c>
      <c r="J60" s="73">
        <v>0</v>
      </c>
      <c r="K60" s="73">
        <v>0</v>
      </c>
      <c r="L60" s="73">
        <v>0</v>
      </c>
      <c r="M60" s="73">
        <v>0</v>
      </c>
      <c r="N60" s="73">
        <v>0</v>
      </c>
      <c r="O60" s="73">
        <v>0</v>
      </c>
      <c r="P60" s="73">
        <v>0</v>
      </c>
      <c r="Q60" s="73">
        <v>0</v>
      </c>
      <c r="R60" s="73">
        <v>0</v>
      </c>
      <c r="S60" s="73">
        <v>0</v>
      </c>
      <c r="T60" s="73">
        <v>0</v>
      </c>
      <c r="U60" s="73">
        <v>0</v>
      </c>
      <c r="V60" s="73">
        <v>0</v>
      </c>
      <c r="W60" s="73">
        <v>0</v>
      </c>
      <c r="X60" s="73">
        <v>0</v>
      </c>
      <c r="Y60" s="73">
        <v>0</v>
      </c>
      <c r="Z60" s="73">
        <v>0</v>
      </c>
      <c r="AA60" s="73">
        <v>0</v>
      </c>
      <c r="AB60" s="73">
        <v>0</v>
      </c>
      <c r="AC60" s="73">
        <f t="shared" si="3"/>
        <v>0</v>
      </c>
      <c r="AD60" s="73">
        <f t="shared" si="4"/>
        <v>0</v>
      </c>
    </row>
    <row r="61" spans="1:30" x14ac:dyDescent="0.25">
      <c r="A61" s="17">
        <f t="shared" si="0"/>
        <v>36</v>
      </c>
      <c r="B61" s="27" t="s">
        <v>54</v>
      </c>
      <c r="C61" s="26" t="s">
        <v>126</v>
      </c>
      <c r="D61" s="73">
        <v>0</v>
      </c>
      <c r="E61" s="73">
        <v>0</v>
      </c>
      <c r="F61" s="73">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3">
        <v>0</v>
      </c>
      <c r="AC61" s="73">
        <f t="shared" si="3"/>
        <v>0</v>
      </c>
      <c r="AD61" s="73">
        <f t="shared" si="4"/>
        <v>0</v>
      </c>
    </row>
    <row r="62" spans="1:30" x14ac:dyDescent="0.25">
      <c r="A62" s="17">
        <f t="shared" si="0"/>
        <v>37</v>
      </c>
      <c r="B62" s="25" t="s">
        <v>196</v>
      </c>
      <c r="C62" s="187" t="s">
        <v>146</v>
      </c>
      <c r="D62" s="188">
        <v>0</v>
      </c>
      <c r="E62" s="188">
        <v>0</v>
      </c>
      <c r="F62" s="189">
        <v>0</v>
      </c>
      <c r="G62" s="189">
        <v>0</v>
      </c>
      <c r="H62" s="189">
        <v>0</v>
      </c>
      <c r="I62" s="189">
        <v>0</v>
      </c>
      <c r="J62" s="74">
        <v>0</v>
      </c>
      <c r="K62" s="74">
        <v>0</v>
      </c>
      <c r="L62" s="74">
        <v>0</v>
      </c>
      <c r="M62" s="189">
        <v>0</v>
      </c>
      <c r="N62" s="74">
        <v>0</v>
      </c>
      <c r="O62" s="74">
        <v>0</v>
      </c>
      <c r="P62" s="74">
        <v>0</v>
      </c>
      <c r="Q62" s="189">
        <v>0</v>
      </c>
      <c r="R62" s="74">
        <v>0</v>
      </c>
      <c r="S62" s="74">
        <v>0</v>
      </c>
      <c r="T62" s="74">
        <v>0</v>
      </c>
      <c r="U62" s="189">
        <v>0</v>
      </c>
      <c r="V62" s="74">
        <v>0</v>
      </c>
      <c r="W62" s="74">
        <v>0</v>
      </c>
      <c r="X62" s="74">
        <v>0</v>
      </c>
      <c r="Y62" s="189">
        <v>0</v>
      </c>
      <c r="Z62" s="74">
        <v>0</v>
      </c>
      <c r="AA62" s="74">
        <v>0</v>
      </c>
      <c r="AB62" s="74">
        <v>0</v>
      </c>
      <c r="AC62" s="73">
        <f t="shared" si="3"/>
        <v>0</v>
      </c>
      <c r="AD62" s="73">
        <f t="shared" si="4"/>
        <v>0</v>
      </c>
    </row>
    <row r="63" spans="1:30" x14ac:dyDescent="0.25">
      <c r="A63" s="17">
        <f t="shared" si="0"/>
        <v>38</v>
      </c>
      <c r="B63" s="25" t="s">
        <v>197</v>
      </c>
      <c r="C63" s="187" t="s">
        <v>144</v>
      </c>
      <c r="D63" s="188">
        <v>0</v>
      </c>
      <c r="E63" s="188">
        <v>0</v>
      </c>
      <c r="F63" s="189">
        <v>0</v>
      </c>
      <c r="G63" s="189">
        <v>0</v>
      </c>
      <c r="H63" s="189">
        <v>0</v>
      </c>
      <c r="I63" s="189">
        <v>0</v>
      </c>
      <c r="J63" s="74">
        <v>0</v>
      </c>
      <c r="K63" s="74">
        <v>0</v>
      </c>
      <c r="L63" s="74">
        <v>0</v>
      </c>
      <c r="M63" s="189">
        <v>0</v>
      </c>
      <c r="N63" s="74">
        <v>0</v>
      </c>
      <c r="O63" s="74">
        <v>0</v>
      </c>
      <c r="P63" s="74">
        <v>0</v>
      </c>
      <c r="Q63" s="189">
        <v>0</v>
      </c>
      <c r="R63" s="74">
        <v>0</v>
      </c>
      <c r="S63" s="74">
        <v>0</v>
      </c>
      <c r="T63" s="74">
        <v>0</v>
      </c>
      <c r="U63" s="189">
        <v>0</v>
      </c>
      <c r="V63" s="74">
        <v>0</v>
      </c>
      <c r="W63" s="74">
        <v>0</v>
      </c>
      <c r="X63" s="74">
        <v>0</v>
      </c>
      <c r="Y63" s="189">
        <v>0</v>
      </c>
      <c r="Z63" s="74">
        <v>0</v>
      </c>
      <c r="AA63" s="74">
        <v>0</v>
      </c>
      <c r="AB63" s="74">
        <v>0</v>
      </c>
      <c r="AC63" s="73">
        <f t="shared" si="3"/>
        <v>0</v>
      </c>
      <c r="AD63" s="73">
        <f t="shared" si="4"/>
        <v>0</v>
      </c>
    </row>
    <row r="64" spans="1:30" x14ac:dyDescent="0.25">
      <c r="A64" s="17">
        <f t="shared" si="0"/>
        <v>39</v>
      </c>
      <c r="B64" s="25" t="s">
        <v>198</v>
      </c>
      <c r="C64" s="187" t="s">
        <v>142</v>
      </c>
      <c r="D64" s="188">
        <v>0</v>
      </c>
      <c r="E64" s="188">
        <v>0</v>
      </c>
      <c r="F64" s="189">
        <v>0</v>
      </c>
      <c r="G64" s="189">
        <v>0</v>
      </c>
      <c r="H64" s="189">
        <v>0</v>
      </c>
      <c r="I64" s="189">
        <v>0</v>
      </c>
      <c r="J64" s="74">
        <v>0</v>
      </c>
      <c r="K64" s="74">
        <v>0</v>
      </c>
      <c r="L64" s="74">
        <v>0</v>
      </c>
      <c r="M64" s="189">
        <v>0</v>
      </c>
      <c r="N64" s="74">
        <v>0</v>
      </c>
      <c r="O64" s="74">
        <v>0</v>
      </c>
      <c r="P64" s="74">
        <v>0</v>
      </c>
      <c r="Q64" s="189">
        <v>0</v>
      </c>
      <c r="R64" s="74">
        <v>0</v>
      </c>
      <c r="S64" s="74">
        <v>0</v>
      </c>
      <c r="T64" s="74">
        <v>0</v>
      </c>
      <c r="U64" s="189">
        <v>0</v>
      </c>
      <c r="V64" s="74">
        <v>0</v>
      </c>
      <c r="W64" s="74">
        <v>0</v>
      </c>
      <c r="X64" s="74">
        <v>0</v>
      </c>
      <c r="Y64" s="189">
        <v>0</v>
      </c>
      <c r="Z64" s="74">
        <v>0</v>
      </c>
      <c r="AA64" s="74">
        <v>0</v>
      </c>
      <c r="AB64" s="74">
        <v>0</v>
      </c>
      <c r="AC64" s="73">
        <f t="shared" si="3"/>
        <v>0</v>
      </c>
      <c r="AD64" s="73">
        <f t="shared" si="4"/>
        <v>0</v>
      </c>
    </row>
    <row r="65" spans="1:30" x14ac:dyDescent="0.25">
      <c r="A65" s="17">
        <f t="shared" si="0"/>
        <v>40</v>
      </c>
      <c r="B65" s="25" t="s">
        <v>199</v>
      </c>
      <c r="C65" s="187" t="s">
        <v>201</v>
      </c>
      <c r="D65" s="188">
        <v>0</v>
      </c>
      <c r="E65" s="188">
        <v>0</v>
      </c>
      <c r="F65" s="189">
        <v>0</v>
      </c>
      <c r="G65" s="189">
        <v>0</v>
      </c>
      <c r="H65" s="189">
        <v>0</v>
      </c>
      <c r="I65" s="189">
        <v>0</v>
      </c>
      <c r="J65" s="74">
        <v>0</v>
      </c>
      <c r="K65" s="74">
        <v>0</v>
      </c>
      <c r="L65" s="74">
        <v>0</v>
      </c>
      <c r="M65" s="189">
        <v>0</v>
      </c>
      <c r="N65" s="74">
        <v>0</v>
      </c>
      <c r="O65" s="74">
        <v>0</v>
      </c>
      <c r="P65" s="74">
        <v>0</v>
      </c>
      <c r="Q65" s="189">
        <v>0</v>
      </c>
      <c r="R65" s="74">
        <v>0</v>
      </c>
      <c r="S65" s="74">
        <v>0</v>
      </c>
      <c r="T65" s="74">
        <v>0</v>
      </c>
      <c r="U65" s="189">
        <v>0</v>
      </c>
      <c r="V65" s="74">
        <v>0</v>
      </c>
      <c r="W65" s="74">
        <v>0</v>
      </c>
      <c r="X65" s="74">
        <v>0</v>
      </c>
      <c r="Y65" s="189">
        <v>0</v>
      </c>
      <c r="Z65" s="74">
        <v>0</v>
      </c>
      <c r="AA65" s="74">
        <v>0</v>
      </c>
      <c r="AB65" s="74">
        <v>0</v>
      </c>
      <c r="AC65" s="73">
        <f t="shared" si="3"/>
        <v>0</v>
      </c>
      <c r="AD65" s="73">
        <f t="shared" si="4"/>
        <v>0</v>
      </c>
    </row>
    <row r="66" spans="1:30" ht="18.75" x14ac:dyDescent="0.25">
      <c r="A66" s="17">
        <f t="shared" si="0"/>
        <v>41</v>
      </c>
      <c r="B66" s="25" t="s">
        <v>200</v>
      </c>
      <c r="C66" s="183" t="s">
        <v>564</v>
      </c>
      <c r="D66" s="184">
        <v>0</v>
      </c>
      <c r="E66" s="184">
        <v>0</v>
      </c>
      <c r="F66" s="185">
        <v>0</v>
      </c>
      <c r="G66" s="185">
        <v>0</v>
      </c>
      <c r="H66" s="185">
        <v>0</v>
      </c>
      <c r="I66" s="185">
        <v>0</v>
      </c>
      <c r="J66" s="74">
        <v>0</v>
      </c>
      <c r="K66" s="74">
        <v>0</v>
      </c>
      <c r="L66" s="74">
        <v>0</v>
      </c>
      <c r="M66" s="185">
        <v>0</v>
      </c>
      <c r="N66" s="74">
        <v>0</v>
      </c>
      <c r="O66" s="74">
        <v>0</v>
      </c>
      <c r="P66" s="74">
        <v>0</v>
      </c>
      <c r="Q66" s="185">
        <v>0</v>
      </c>
      <c r="R66" s="74">
        <v>0</v>
      </c>
      <c r="S66" s="74">
        <v>0</v>
      </c>
      <c r="T66" s="74">
        <v>0</v>
      </c>
      <c r="U66" s="185">
        <v>0</v>
      </c>
      <c r="V66" s="74">
        <v>0</v>
      </c>
      <c r="W66" s="74">
        <v>0</v>
      </c>
      <c r="X66" s="74">
        <v>0</v>
      </c>
      <c r="Y66" s="185">
        <v>0</v>
      </c>
      <c r="Z66" s="74">
        <v>0</v>
      </c>
      <c r="AA66" s="74">
        <v>0</v>
      </c>
      <c r="AB66" s="74">
        <v>0</v>
      </c>
      <c r="AC66" s="73">
        <f t="shared" si="3"/>
        <v>0</v>
      </c>
      <c r="AD66" s="73">
        <f t="shared" si="4"/>
        <v>0</v>
      </c>
    </row>
    <row r="67" spans="1:30" x14ac:dyDescent="0.25">
      <c r="B67" s="23"/>
      <c r="C67" s="24"/>
      <c r="D67" s="24"/>
      <c r="E67" s="24"/>
      <c r="F67" s="24"/>
      <c r="G67" s="24"/>
      <c r="H67" s="24"/>
      <c r="I67" s="24"/>
      <c r="J67" s="24"/>
      <c r="K67" s="24"/>
      <c r="L67" s="24"/>
      <c r="M67" s="23"/>
      <c r="N67" s="23"/>
      <c r="O67" s="18"/>
      <c r="P67" s="18"/>
      <c r="Q67" s="18"/>
      <c r="R67" s="18"/>
      <c r="S67" s="18"/>
      <c r="T67" s="18"/>
      <c r="U67" s="18"/>
      <c r="V67" s="18"/>
      <c r="W67" s="18"/>
      <c r="X67" s="18"/>
      <c r="Y67" s="18"/>
      <c r="Z67" s="18"/>
      <c r="AA67" s="18"/>
      <c r="AB67" s="18"/>
      <c r="AC67" s="18"/>
    </row>
    <row r="68" spans="1:30" ht="54" customHeight="1" x14ac:dyDescent="0.25">
      <c r="B68" s="18"/>
      <c r="C68" s="371"/>
      <c r="D68" s="371"/>
      <c r="E68" s="371"/>
      <c r="F68" s="371"/>
      <c r="G68" s="371"/>
      <c r="H68" s="371"/>
      <c r="I68" s="371"/>
      <c r="J68" s="371"/>
      <c r="K68" s="101"/>
      <c r="L68" s="101"/>
      <c r="M68" s="22"/>
      <c r="N68" s="22"/>
      <c r="O68" s="22"/>
      <c r="P68" s="22"/>
      <c r="Q68" s="22"/>
      <c r="R68" s="22"/>
      <c r="S68" s="22"/>
      <c r="T68" s="22"/>
      <c r="U68" s="22"/>
      <c r="V68" s="22"/>
      <c r="W68" s="22"/>
      <c r="X68" s="22"/>
      <c r="Y68" s="22"/>
      <c r="Z68" s="22"/>
      <c r="AA68" s="22"/>
      <c r="AB68" s="22"/>
      <c r="AC68" s="22"/>
    </row>
    <row r="69" spans="1:30" x14ac:dyDescent="0.25">
      <c r="B69" s="18"/>
      <c r="C69" s="18"/>
      <c r="D69" s="18"/>
      <c r="E69" s="18"/>
      <c r="F69" s="18"/>
      <c r="G69" s="18"/>
      <c r="M69" s="18"/>
      <c r="N69" s="18"/>
      <c r="O69" s="18"/>
      <c r="P69" s="18"/>
      <c r="Q69" s="18"/>
      <c r="R69" s="18"/>
      <c r="S69" s="18"/>
      <c r="T69" s="18"/>
      <c r="U69" s="18"/>
      <c r="V69" s="18"/>
      <c r="W69" s="18"/>
      <c r="X69" s="18"/>
      <c r="Y69" s="18"/>
      <c r="Z69" s="18"/>
      <c r="AA69" s="18"/>
      <c r="AB69" s="18"/>
      <c r="AC69" s="18"/>
    </row>
    <row r="70" spans="1:30" ht="50.25" customHeight="1" x14ac:dyDescent="0.25">
      <c r="B70" s="18"/>
      <c r="C70" s="372"/>
      <c r="D70" s="372"/>
      <c r="E70" s="372"/>
      <c r="F70" s="372"/>
      <c r="G70" s="372"/>
      <c r="H70" s="372"/>
      <c r="I70" s="372"/>
      <c r="J70" s="372"/>
      <c r="K70" s="102"/>
      <c r="L70" s="102"/>
      <c r="M70" s="18"/>
      <c r="N70" s="18"/>
      <c r="O70" s="18"/>
      <c r="P70" s="18"/>
      <c r="Q70" s="18"/>
      <c r="R70" s="18"/>
      <c r="S70" s="18"/>
      <c r="T70" s="18"/>
      <c r="U70" s="18"/>
      <c r="V70" s="18"/>
      <c r="W70" s="18"/>
      <c r="X70" s="18"/>
      <c r="Y70" s="18"/>
      <c r="Z70" s="18"/>
      <c r="AA70" s="18"/>
      <c r="AB70" s="18"/>
      <c r="AC70" s="18"/>
    </row>
    <row r="71" spans="1:30" x14ac:dyDescent="0.25">
      <c r="B71" s="18"/>
      <c r="C71" s="18"/>
      <c r="D71" s="18"/>
      <c r="E71" s="18"/>
      <c r="F71" s="18"/>
      <c r="G71" s="18"/>
      <c r="M71" s="18"/>
      <c r="N71" s="18"/>
      <c r="O71" s="18"/>
      <c r="P71" s="18"/>
      <c r="Q71" s="18"/>
      <c r="R71" s="18"/>
      <c r="S71" s="18"/>
      <c r="T71" s="18"/>
      <c r="U71" s="18"/>
      <c r="V71" s="18"/>
      <c r="W71" s="18"/>
      <c r="X71" s="18"/>
      <c r="Y71" s="18"/>
      <c r="Z71" s="18"/>
      <c r="AA71" s="18"/>
      <c r="AB71" s="18"/>
      <c r="AC71" s="18"/>
    </row>
    <row r="72" spans="1:30" ht="36.75" customHeight="1" x14ac:dyDescent="0.25">
      <c r="B72" s="18"/>
      <c r="C72" s="371"/>
      <c r="D72" s="371"/>
      <c r="E72" s="371"/>
      <c r="F72" s="371"/>
      <c r="G72" s="371"/>
      <c r="H72" s="371"/>
      <c r="I72" s="371"/>
      <c r="J72" s="371"/>
      <c r="K72" s="101"/>
      <c r="L72" s="101"/>
      <c r="M72" s="18"/>
      <c r="N72" s="18"/>
      <c r="O72" s="18"/>
      <c r="P72" s="18"/>
      <c r="Q72" s="18"/>
      <c r="R72" s="18"/>
      <c r="S72" s="18"/>
      <c r="T72" s="18"/>
      <c r="U72" s="18"/>
      <c r="V72" s="18"/>
      <c r="W72" s="18"/>
      <c r="X72" s="18"/>
      <c r="Y72" s="18"/>
      <c r="Z72" s="18"/>
      <c r="AA72" s="18"/>
      <c r="AB72" s="18"/>
      <c r="AC72" s="18"/>
    </row>
    <row r="73" spans="1:30" x14ac:dyDescent="0.25">
      <c r="B73" s="18"/>
      <c r="C73" s="21"/>
      <c r="D73" s="21"/>
      <c r="E73" s="21"/>
      <c r="F73" s="21"/>
      <c r="G73" s="21"/>
      <c r="M73" s="18"/>
      <c r="N73" s="18"/>
      <c r="O73" s="20"/>
      <c r="P73" s="18"/>
      <c r="Q73" s="18"/>
      <c r="R73" s="18"/>
      <c r="S73" s="18"/>
      <c r="T73" s="18"/>
      <c r="U73" s="18"/>
      <c r="V73" s="18"/>
      <c r="W73" s="18"/>
      <c r="X73" s="18"/>
      <c r="Y73" s="18"/>
      <c r="Z73" s="18"/>
      <c r="AA73" s="18"/>
      <c r="AB73" s="18"/>
      <c r="AC73" s="18"/>
    </row>
    <row r="74" spans="1:30" ht="51" customHeight="1" x14ac:dyDescent="0.25">
      <c r="B74" s="18"/>
      <c r="C74" s="371"/>
      <c r="D74" s="371"/>
      <c r="E74" s="371"/>
      <c r="F74" s="371"/>
      <c r="G74" s="371"/>
      <c r="H74" s="371"/>
      <c r="I74" s="371"/>
      <c r="J74" s="371"/>
      <c r="K74" s="101"/>
      <c r="L74" s="101"/>
      <c r="M74" s="18"/>
      <c r="N74" s="18"/>
      <c r="O74" s="20"/>
      <c r="P74" s="18"/>
      <c r="Q74" s="18"/>
      <c r="R74" s="18"/>
      <c r="S74" s="18"/>
      <c r="T74" s="18"/>
      <c r="U74" s="18"/>
      <c r="V74" s="18"/>
      <c r="W74" s="18"/>
      <c r="X74" s="18"/>
      <c r="Y74" s="18"/>
      <c r="Z74" s="18"/>
      <c r="AA74" s="18"/>
      <c r="AB74" s="18"/>
      <c r="AC74" s="18"/>
    </row>
    <row r="75" spans="1:30" ht="32.25" customHeight="1" x14ac:dyDescent="0.25">
      <c r="B75" s="18"/>
      <c r="C75" s="372"/>
      <c r="D75" s="372"/>
      <c r="E75" s="372"/>
      <c r="F75" s="372"/>
      <c r="G75" s="372"/>
      <c r="H75" s="372"/>
      <c r="I75" s="372"/>
      <c r="J75" s="372"/>
      <c r="K75" s="102"/>
      <c r="L75" s="102"/>
      <c r="M75" s="18"/>
      <c r="N75" s="18"/>
      <c r="O75" s="18"/>
      <c r="P75" s="18"/>
      <c r="Q75" s="18"/>
      <c r="R75" s="18"/>
      <c r="S75" s="18"/>
      <c r="T75" s="18"/>
      <c r="U75" s="18"/>
      <c r="V75" s="18"/>
      <c r="W75" s="18"/>
      <c r="X75" s="18"/>
      <c r="Y75" s="18"/>
      <c r="Z75" s="18"/>
      <c r="AA75" s="18"/>
      <c r="AB75" s="18"/>
      <c r="AC75" s="18"/>
    </row>
    <row r="76" spans="1:30" ht="51.75" customHeight="1" x14ac:dyDescent="0.25">
      <c r="B76" s="18"/>
      <c r="C76" s="371"/>
      <c r="D76" s="371"/>
      <c r="E76" s="371"/>
      <c r="F76" s="371"/>
      <c r="G76" s="371"/>
      <c r="H76" s="371"/>
      <c r="I76" s="371"/>
      <c r="J76" s="371"/>
      <c r="K76" s="101"/>
      <c r="L76" s="101"/>
      <c r="M76" s="18"/>
      <c r="N76" s="18"/>
      <c r="O76" s="18"/>
      <c r="P76" s="18"/>
      <c r="Q76" s="18"/>
      <c r="R76" s="18"/>
      <c r="S76" s="18"/>
      <c r="T76" s="18"/>
      <c r="U76" s="18"/>
      <c r="V76" s="18"/>
      <c r="W76" s="18"/>
      <c r="X76" s="18"/>
      <c r="Y76" s="18"/>
      <c r="Z76" s="18"/>
      <c r="AA76" s="18"/>
      <c r="AB76" s="18"/>
      <c r="AC76" s="18"/>
    </row>
    <row r="77" spans="1:30" ht="21.75" customHeight="1" x14ac:dyDescent="0.25">
      <c r="B77" s="18"/>
      <c r="C77" s="369"/>
      <c r="D77" s="369"/>
      <c r="E77" s="369"/>
      <c r="F77" s="369"/>
      <c r="G77" s="369"/>
      <c r="H77" s="369"/>
      <c r="I77" s="369"/>
      <c r="J77" s="369"/>
      <c r="K77" s="99"/>
      <c r="L77" s="99"/>
      <c r="M77" s="19"/>
      <c r="N77" s="19"/>
      <c r="O77" s="18"/>
      <c r="P77" s="18"/>
      <c r="Q77" s="18"/>
      <c r="R77" s="18"/>
      <c r="S77" s="18"/>
      <c r="T77" s="18"/>
      <c r="U77" s="18"/>
      <c r="V77" s="18"/>
      <c r="W77" s="18"/>
      <c r="X77" s="18"/>
      <c r="Y77" s="18"/>
      <c r="Z77" s="18"/>
      <c r="AA77" s="18"/>
      <c r="AB77" s="18"/>
      <c r="AC77" s="18"/>
    </row>
    <row r="78" spans="1:30" ht="23.25" customHeight="1" x14ac:dyDescent="0.25">
      <c r="B78" s="18"/>
      <c r="C78" s="19"/>
      <c r="D78" s="19"/>
      <c r="E78" s="19"/>
      <c r="F78" s="19"/>
      <c r="G78" s="19"/>
      <c r="M78" s="18"/>
      <c r="N78" s="18"/>
      <c r="O78" s="18"/>
      <c r="P78" s="18"/>
      <c r="Q78" s="18"/>
      <c r="R78" s="18"/>
      <c r="S78" s="18"/>
      <c r="T78" s="18"/>
      <c r="U78" s="18"/>
      <c r="V78" s="18"/>
      <c r="W78" s="18"/>
      <c r="X78" s="18"/>
      <c r="Y78" s="18"/>
      <c r="Z78" s="18"/>
      <c r="AA78" s="18"/>
      <c r="AB78" s="18"/>
      <c r="AC78" s="18"/>
    </row>
    <row r="79" spans="1:30" ht="18.75" customHeight="1" x14ac:dyDescent="0.25">
      <c r="B79" s="18"/>
      <c r="C79" s="370"/>
      <c r="D79" s="370"/>
      <c r="E79" s="370"/>
      <c r="F79" s="370"/>
      <c r="G79" s="370"/>
      <c r="H79" s="370"/>
      <c r="I79" s="370"/>
      <c r="J79" s="370"/>
      <c r="K79" s="100"/>
      <c r="L79" s="100"/>
      <c r="M79" s="18"/>
      <c r="N79" s="18"/>
      <c r="O79" s="18"/>
      <c r="P79" s="18"/>
      <c r="Q79" s="18"/>
      <c r="R79" s="18"/>
      <c r="S79" s="18"/>
      <c r="T79" s="18"/>
      <c r="U79" s="18"/>
      <c r="V79" s="18"/>
      <c r="W79" s="18"/>
      <c r="X79" s="18"/>
      <c r="Y79" s="18"/>
      <c r="Z79" s="18"/>
      <c r="AA79" s="18"/>
      <c r="AB79" s="18"/>
      <c r="AC79" s="18"/>
    </row>
    <row r="80" spans="1:30" x14ac:dyDescent="0.25">
      <c r="B80" s="18"/>
      <c r="C80" s="18"/>
      <c r="D80" s="18"/>
      <c r="E80" s="18"/>
      <c r="F80" s="18"/>
      <c r="G80" s="18"/>
      <c r="M80" s="18"/>
      <c r="N80" s="18"/>
      <c r="O80" s="18"/>
      <c r="P80" s="18"/>
      <c r="Q80" s="18"/>
      <c r="R80" s="18"/>
      <c r="S80" s="18"/>
      <c r="T80" s="18"/>
      <c r="U80" s="18"/>
      <c r="V80" s="18"/>
      <c r="W80" s="18"/>
      <c r="X80" s="18"/>
      <c r="Y80" s="18"/>
      <c r="Z80" s="18"/>
      <c r="AA80" s="18"/>
      <c r="AB80" s="18"/>
      <c r="AC80" s="18"/>
    </row>
    <row r="81" spans="2:29" x14ac:dyDescent="0.25">
      <c r="B81" s="18"/>
      <c r="C81" s="18"/>
      <c r="D81" s="18"/>
      <c r="E81" s="18"/>
      <c r="F81" s="18"/>
      <c r="G81" s="18"/>
      <c r="M81" s="18"/>
      <c r="N81" s="18"/>
      <c r="O81" s="18"/>
      <c r="P81" s="18"/>
      <c r="Q81" s="18"/>
      <c r="R81" s="18"/>
      <c r="S81" s="18"/>
      <c r="T81" s="18"/>
      <c r="U81" s="18"/>
      <c r="V81" s="18"/>
      <c r="W81" s="18"/>
      <c r="X81" s="18"/>
      <c r="Y81" s="18"/>
      <c r="Z81" s="18"/>
      <c r="AA81" s="18"/>
      <c r="AB81" s="18"/>
      <c r="AC81" s="18"/>
    </row>
    <row r="82" spans="2:29" x14ac:dyDescent="0.25">
      <c r="H82" s="17"/>
      <c r="I82" s="17"/>
      <c r="J82" s="17"/>
      <c r="K82" s="17"/>
      <c r="L82" s="17"/>
    </row>
    <row r="83" spans="2:29" x14ac:dyDescent="0.25">
      <c r="H83" s="17"/>
      <c r="I83" s="17"/>
      <c r="J83" s="17"/>
      <c r="K83" s="17"/>
      <c r="L83" s="17"/>
    </row>
    <row r="84" spans="2:29" x14ac:dyDescent="0.25">
      <c r="H84" s="17"/>
      <c r="I84" s="17"/>
      <c r="J84" s="17"/>
      <c r="K84" s="17"/>
      <c r="L84" s="17"/>
    </row>
    <row r="85" spans="2:29" x14ac:dyDescent="0.25">
      <c r="H85" s="17"/>
      <c r="I85" s="17"/>
      <c r="J85" s="17"/>
      <c r="K85" s="17"/>
      <c r="L85" s="17"/>
    </row>
    <row r="86" spans="2:29" x14ac:dyDescent="0.25">
      <c r="H86" s="17"/>
      <c r="I86" s="17"/>
      <c r="J86" s="17"/>
      <c r="K86" s="17"/>
      <c r="L86" s="17"/>
    </row>
    <row r="87" spans="2:29" x14ac:dyDescent="0.25">
      <c r="H87" s="17"/>
      <c r="I87" s="17"/>
      <c r="J87" s="17"/>
      <c r="K87" s="17"/>
      <c r="L87" s="17"/>
    </row>
    <row r="88" spans="2:29" x14ac:dyDescent="0.25">
      <c r="H88" s="17"/>
      <c r="I88" s="17"/>
      <c r="J88" s="17"/>
      <c r="K88" s="17"/>
      <c r="L88" s="17"/>
    </row>
    <row r="89" spans="2:29" x14ac:dyDescent="0.25">
      <c r="H89" s="17"/>
      <c r="I89" s="17"/>
      <c r="J89" s="17"/>
      <c r="K89" s="17"/>
      <c r="L89" s="17"/>
    </row>
    <row r="90" spans="2:29" x14ac:dyDescent="0.25">
      <c r="H90" s="17"/>
      <c r="I90" s="17"/>
      <c r="J90" s="17"/>
      <c r="K90" s="17"/>
      <c r="L90" s="17"/>
    </row>
    <row r="91" spans="2:29" x14ac:dyDescent="0.25">
      <c r="H91" s="17"/>
      <c r="I91" s="17"/>
      <c r="J91" s="17"/>
      <c r="K91" s="17"/>
      <c r="L91" s="17"/>
    </row>
    <row r="92" spans="2:29" x14ac:dyDescent="0.25">
      <c r="H92" s="17"/>
      <c r="I92" s="17"/>
      <c r="J92" s="17"/>
      <c r="K92" s="17"/>
      <c r="L92" s="17"/>
    </row>
    <row r="93" spans="2:29" x14ac:dyDescent="0.25">
      <c r="H93" s="17"/>
      <c r="I93" s="17"/>
      <c r="J93" s="17"/>
      <c r="K93" s="17"/>
      <c r="L93" s="17"/>
    </row>
    <row r="94" spans="2:29" x14ac:dyDescent="0.25">
      <c r="H94" s="17"/>
      <c r="I94" s="17"/>
      <c r="J94" s="17"/>
      <c r="K94" s="17"/>
      <c r="L94" s="17"/>
    </row>
  </sheetData>
  <mergeCells count="39">
    <mergeCell ref="AA23:AB23"/>
    <mergeCell ref="B6:AD6"/>
    <mergeCell ref="B14:AD14"/>
    <mergeCell ref="B11:AD11"/>
    <mergeCell ref="B13:AD13"/>
    <mergeCell ref="B10:AD10"/>
    <mergeCell ref="B8:AD8"/>
    <mergeCell ref="B16:AD16"/>
    <mergeCell ref="D22:E23"/>
    <mergeCell ref="B18:AD18"/>
    <mergeCell ref="B17:AD17"/>
    <mergeCell ref="B22:B24"/>
    <mergeCell ref="F22:G23"/>
    <mergeCell ref="B20:AD20"/>
    <mergeCell ref="AC22:AD23"/>
    <mergeCell ref="M22:P22"/>
    <mergeCell ref="M23:N23"/>
    <mergeCell ref="O23:P23"/>
    <mergeCell ref="H22:H24"/>
    <mergeCell ref="I23:J23"/>
    <mergeCell ref="I22:L22"/>
    <mergeCell ref="K23:L23"/>
    <mergeCell ref="C22:C24"/>
    <mergeCell ref="Q22:T22"/>
    <mergeCell ref="U22:X22"/>
    <mergeCell ref="Y22:AB22"/>
    <mergeCell ref="U23:V23"/>
    <mergeCell ref="W23:X23"/>
    <mergeCell ref="Y23:Z23"/>
    <mergeCell ref="Q23:R23"/>
    <mergeCell ref="S23:T23"/>
    <mergeCell ref="C77:J77"/>
    <mergeCell ref="C79:J79"/>
    <mergeCell ref="C68:J68"/>
    <mergeCell ref="C70:J70"/>
    <mergeCell ref="C72:J72"/>
    <mergeCell ref="C74:J74"/>
    <mergeCell ref="C75:J75"/>
    <mergeCell ref="C76:J76"/>
  </mergeCells>
  <conditionalFormatting sqref="D26:AD66">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94"/>
  <sheetViews>
    <sheetView tabSelected="1" topLeftCell="B22" zoomScale="80" zoomScaleNormal="80" zoomScaleSheetLayoutView="70" workbookViewId="0">
      <pane xSplit="2" ySplit="4" topLeftCell="D26" activePane="bottomRight" state="frozen"/>
      <selection activeCell="M23" sqref="M23:N24"/>
      <selection pane="topRight" activeCell="M23" sqref="M23:N24"/>
      <selection pane="bottomLeft" activeCell="M23" sqref="M23:N24"/>
      <selection pane="bottomRight" activeCell="E38" sqref="E38"/>
    </sheetView>
  </sheetViews>
  <sheetFormatPr defaultColWidth="9.140625" defaultRowHeight="15.75" x14ac:dyDescent="0.25"/>
  <cols>
    <col min="1" max="1" width="0" style="17" hidden="1" customWidth="1"/>
    <col min="2" max="2" width="9.140625" style="17"/>
    <col min="3" max="3" width="57.85546875" style="17" customWidth="1"/>
    <col min="4" max="4" width="13" style="17" customWidth="1"/>
    <col min="5" max="5" width="17.85546875" style="17" customWidth="1"/>
    <col min="6" max="7" width="17.42578125" style="17" customWidth="1"/>
    <col min="8" max="8" width="12.28515625" style="18" customWidth="1"/>
    <col min="9" max="12" width="7.85546875" style="18" customWidth="1"/>
    <col min="13" max="14" width="7.85546875" style="17" customWidth="1"/>
    <col min="15" max="15" width="11.28515625" style="17" customWidth="1"/>
    <col min="16" max="16" width="9.140625" style="17" customWidth="1"/>
    <col min="17" max="18" width="7.85546875" style="17" customWidth="1"/>
    <col min="19" max="19" width="9.28515625" style="17" customWidth="1"/>
    <col min="20" max="28" width="7.85546875" style="17" customWidth="1"/>
    <col min="29" max="29" width="13.140625" style="17" customWidth="1"/>
    <col min="30" max="30" width="24.85546875" style="17" customWidth="1"/>
    <col min="31" max="16384" width="9.140625" style="17"/>
  </cols>
  <sheetData>
    <row r="1" spans="2:30" x14ac:dyDescent="0.25">
      <c r="B1" s="134"/>
      <c r="C1" s="133"/>
    </row>
    <row r="3" spans="2:30" ht="18.75" x14ac:dyDescent="0.25">
      <c r="B3" s="18"/>
      <c r="C3" s="18"/>
      <c r="D3" s="18"/>
      <c r="E3" s="18"/>
      <c r="F3" s="18"/>
      <c r="G3" s="18"/>
      <c r="M3" s="18"/>
      <c r="N3" s="18"/>
      <c r="AD3" s="4" t="s">
        <v>66</v>
      </c>
    </row>
    <row r="4" spans="2:30" ht="18.75" x14ac:dyDescent="0.3">
      <c r="B4" s="18"/>
      <c r="C4" s="18"/>
      <c r="D4" s="18"/>
      <c r="E4" s="18"/>
      <c r="F4" s="18"/>
      <c r="G4" s="18"/>
      <c r="M4" s="18"/>
      <c r="N4" s="18"/>
      <c r="AD4" s="1" t="s">
        <v>8</v>
      </c>
    </row>
    <row r="5" spans="2:30" ht="18.75" x14ac:dyDescent="0.3">
      <c r="B5" s="18"/>
      <c r="C5" s="18"/>
      <c r="D5" s="18"/>
      <c r="E5" s="18"/>
      <c r="F5" s="18"/>
      <c r="G5" s="18"/>
      <c r="M5" s="18"/>
      <c r="N5" s="18"/>
      <c r="AD5" s="1" t="s">
        <v>65</v>
      </c>
    </row>
    <row r="6" spans="2:30" ht="18.75" customHeight="1" x14ac:dyDescent="0.25">
      <c r="B6" s="296" t="str">
        <f>'6.1. Паспорт сетевой график'!A7</f>
        <v>Год раскрытия информации: 2017 год</v>
      </c>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row>
    <row r="7" spans="2:30" ht="18.75" x14ac:dyDescent="0.3">
      <c r="B7" s="18"/>
      <c r="C7" s="18"/>
      <c r="D7" s="18"/>
      <c r="E7" s="18"/>
      <c r="F7" s="18"/>
      <c r="G7" s="18"/>
      <c r="M7" s="18"/>
      <c r="N7" s="18"/>
      <c r="AD7" s="1"/>
    </row>
    <row r="8" spans="2:30" ht="18.75" x14ac:dyDescent="0.25">
      <c r="B8" s="289" t="s">
        <v>7</v>
      </c>
      <c r="C8" s="289"/>
      <c r="D8" s="289"/>
      <c r="E8" s="289"/>
      <c r="F8" s="289"/>
      <c r="G8" s="289"/>
      <c r="H8" s="289"/>
      <c r="I8" s="289"/>
      <c r="J8" s="289"/>
      <c r="K8" s="289"/>
      <c r="L8" s="289"/>
      <c r="M8" s="289"/>
      <c r="N8" s="289"/>
      <c r="O8" s="289"/>
      <c r="P8" s="289"/>
      <c r="Q8" s="289"/>
      <c r="R8" s="289"/>
      <c r="S8" s="289"/>
      <c r="T8" s="289"/>
      <c r="U8" s="289"/>
      <c r="V8" s="289"/>
      <c r="W8" s="289"/>
      <c r="X8" s="289"/>
      <c r="Y8" s="289"/>
      <c r="Z8" s="289"/>
      <c r="AA8" s="289"/>
      <c r="AB8" s="289"/>
      <c r="AC8" s="289"/>
      <c r="AD8" s="289"/>
    </row>
    <row r="9" spans="2:30" ht="18.75" x14ac:dyDescent="0.25">
      <c r="B9" s="108"/>
      <c r="C9" s="108"/>
      <c r="D9" s="108"/>
      <c r="E9" s="108"/>
      <c r="F9" s="108"/>
      <c r="G9" s="108"/>
      <c r="H9" s="108"/>
      <c r="I9" s="108"/>
      <c r="J9" s="108"/>
      <c r="K9" s="182"/>
      <c r="L9" s="182"/>
      <c r="M9" s="182"/>
      <c r="N9" s="182"/>
      <c r="O9" s="182"/>
      <c r="P9" s="182"/>
      <c r="Q9" s="182"/>
      <c r="R9" s="182"/>
      <c r="S9" s="182"/>
      <c r="T9" s="182"/>
      <c r="U9" s="182"/>
      <c r="V9" s="182"/>
      <c r="W9" s="182"/>
      <c r="X9" s="182"/>
      <c r="Y9" s="182"/>
      <c r="Z9" s="182"/>
      <c r="AA9" s="182"/>
      <c r="AB9" s="182"/>
      <c r="AC9" s="182"/>
      <c r="AD9" s="182"/>
    </row>
    <row r="10" spans="2:30" x14ac:dyDescent="0.25">
      <c r="B10" s="297" t="str">
        <f>'6.1. Паспорт сетевой график'!A11</f>
        <v>АО "Янтарьэнерго"</v>
      </c>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row>
    <row r="11" spans="2:30" ht="18.75" customHeight="1" x14ac:dyDescent="0.25">
      <c r="B11" s="291" t="s">
        <v>6</v>
      </c>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row>
    <row r="12" spans="2:30" ht="18.75" x14ac:dyDescent="0.25">
      <c r="B12" s="108"/>
      <c r="C12" s="108"/>
      <c r="D12" s="108"/>
      <c r="E12" s="108"/>
      <c r="F12" s="108"/>
      <c r="G12" s="108"/>
      <c r="H12" s="108"/>
      <c r="I12" s="108"/>
      <c r="J12" s="108"/>
      <c r="K12" s="182"/>
      <c r="L12" s="182"/>
      <c r="M12" s="182"/>
      <c r="N12" s="182"/>
      <c r="O12" s="182"/>
      <c r="P12" s="182"/>
      <c r="Q12" s="182"/>
      <c r="R12" s="182"/>
      <c r="S12" s="182"/>
      <c r="T12" s="182"/>
      <c r="U12" s="182"/>
      <c r="V12" s="182"/>
      <c r="W12" s="182"/>
      <c r="X12" s="182"/>
      <c r="Y12" s="182"/>
      <c r="Z12" s="182"/>
      <c r="AA12" s="182"/>
      <c r="AB12" s="182"/>
      <c r="AC12" s="182"/>
      <c r="AD12" s="182"/>
    </row>
    <row r="13" spans="2:30" x14ac:dyDescent="0.25">
      <c r="B13" s="297" t="str">
        <f>'6.1. Паспорт сетевой график'!A14</f>
        <v>F_4495</v>
      </c>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row>
    <row r="14" spans="2:30" x14ac:dyDescent="0.25">
      <c r="B14" s="291" t="s">
        <v>5</v>
      </c>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row>
    <row r="15" spans="2:30" ht="16.5" customHeight="1" x14ac:dyDescent="0.3">
      <c r="B15" s="145"/>
      <c r="C15" s="145"/>
      <c r="D15" s="145"/>
      <c r="E15" s="145"/>
      <c r="F15" s="145"/>
      <c r="G15" s="145"/>
      <c r="H15" s="145"/>
      <c r="I15" s="145"/>
      <c r="J15" s="145"/>
      <c r="K15" s="32"/>
      <c r="L15" s="32"/>
      <c r="M15" s="32"/>
      <c r="N15" s="32"/>
      <c r="O15" s="32"/>
      <c r="P15" s="32"/>
      <c r="Q15" s="32"/>
      <c r="R15" s="32"/>
      <c r="S15" s="32"/>
      <c r="T15" s="32"/>
      <c r="U15" s="32"/>
      <c r="V15" s="32"/>
      <c r="W15" s="32"/>
      <c r="X15" s="32"/>
      <c r="Y15" s="32"/>
      <c r="Z15" s="32"/>
      <c r="AA15" s="32"/>
      <c r="AB15" s="32"/>
      <c r="AC15" s="32"/>
      <c r="AD15" s="32"/>
    </row>
    <row r="16" spans="2:30" ht="36" customHeight="1" x14ac:dyDescent="0.25">
      <c r="B16" s="302" t="str">
        <f>'6.1. Паспорт сетевой график'!A17</f>
        <v>Мероприятия по обеспечению электроснабжения потребителей на российской территории Куршской косы от энергосистемы Калининградской области</v>
      </c>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row>
    <row r="17" spans="1:33" ht="15.75" customHeight="1" x14ac:dyDescent="0.25">
      <c r="B17" s="291" t="s">
        <v>4</v>
      </c>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row>
    <row r="18" spans="1:33" x14ac:dyDescent="0.25">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380"/>
    </row>
    <row r="19" spans="1:33" x14ac:dyDescent="0.25">
      <c r="B19" s="18"/>
      <c r="M19" s="18"/>
      <c r="N19" s="18"/>
      <c r="O19" s="18"/>
      <c r="P19" s="18"/>
      <c r="Q19" s="18"/>
      <c r="R19" s="18"/>
      <c r="S19" s="18"/>
      <c r="T19" s="18"/>
      <c r="U19" s="18"/>
      <c r="V19" s="18"/>
      <c r="W19" s="18"/>
      <c r="X19" s="18"/>
      <c r="Y19" s="18"/>
      <c r="Z19" s="18"/>
      <c r="AA19" s="18"/>
      <c r="AB19" s="18"/>
      <c r="AC19" s="18"/>
    </row>
    <row r="20" spans="1:33" x14ac:dyDescent="0.25">
      <c r="B20" s="373" t="s">
        <v>357</v>
      </c>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row>
    <row r="21" spans="1:33" x14ac:dyDescent="0.25">
      <c r="B21" s="18"/>
      <c r="C21" s="18"/>
      <c r="D21" s="18"/>
      <c r="E21" s="18"/>
      <c r="F21" s="18"/>
      <c r="G21" s="18"/>
      <c r="M21" s="18"/>
      <c r="N21" s="18"/>
      <c r="O21" s="18"/>
      <c r="P21" s="18"/>
      <c r="Q21" s="18"/>
      <c r="R21" s="18"/>
      <c r="S21" s="18"/>
      <c r="T21" s="18"/>
      <c r="U21" s="18"/>
      <c r="V21" s="18"/>
      <c r="W21" s="18"/>
      <c r="X21" s="18"/>
      <c r="Y21" s="18"/>
      <c r="Z21" s="18"/>
      <c r="AA21" s="18"/>
      <c r="AB21" s="18"/>
      <c r="AC21" s="18"/>
    </row>
    <row r="22" spans="1:33" ht="33" customHeight="1" x14ac:dyDescent="0.25">
      <c r="B22" s="377" t="s">
        <v>182</v>
      </c>
      <c r="C22" s="377" t="s">
        <v>181</v>
      </c>
      <c r="D22" s="368" t="s">
        <v>180</v>
      </c>
      <c r="E22" s="368"/>
      <c r="F22" s="381" t="s">
        <v>179</v>
      </c>
      <c r="G22" s="381"/>
      <c r="H22" s="377" t="s">
        <v>498</v>
      </c>
      <c r="I22" s="375">
        <v>2016</v>
      </c>
      <c r="J22" s="376"/>
      <c r="K22" s="376"/>
      <c r="L22" s="376"/>
      <c r="M22" s="375">
        <v>2017</v>
      </c>
      <c r="N22" s="376"/>
      <c r="O22" s="376"/>
      <c r="P22" s="376"/>
      <c r="Q22" s="375">
        <v>2018</v>
      </c>
      <c r="R22" s="376"/>
      <c r="S22" s="376"/>
      <c r="T22" s="376"/>
      <c r="U22" s="375">
        <v>2019</v>
      </c>
      <c r="V22" s="376"/>
      <c r="W22" s="376"/>
      <c r="X22" s="376"/>
      <c r="Y22" s="375">
        <v>2020</v>
      </c>
      <c r="Z22" s="376"/>
      <c r="AA22" s="376"/>
      <c r="AB22" s="376"/>
      <c r="AC22" s="374" t="s">
        <v>178</v>
      </c>
      <c r="AD22" s="374"/>
      <c r="AE22" s="31"/>
      <c r="AF22" s="31"/>
      <c r="AG22" s="31"/>
    </row>
    <row r="23" spans="1:33" ht="99.75" customHeight="1" x14ac:dyDescent="0.25">
      <c r="B23" s="378"/>
      <c r="C23" s="378"/>
      <c r="D23" s="368"/>
      <c r="E23" s="368"/>
      <c r="F23" s="381"/>
      <c r="G23" s="381"/>
      <c r="H23" s="378"/>
      <c r="I23" s="368" t="s">
        <v>2</v>
      </c>
      <c r="J23" s="368"/>
      <c r="K23" s="368" t="s">
        <v>9</v>
      </c>
      <c r="L23" s="368"/>
      <c r="M23" s="368" t="s">
        <v>2</v>
      </c>
      <c r="N23" s="368"/>
      <c r="O23" s="368" t="s">
        <v>9</v>
      </c>
      <c r="P23" s="368"/>
      <c r="Q23" s="368" t="s">
        <v>2</v>
      </c>
      <c r="R23" s="368"/>
      <c r="S23" s="368" t="s">
        <v>9</v>
      </c>
      <c r="T23" s="368"/>
      <c r="U23" s="368" t="s">
        <v>2</v>
      </c>
      <c r="V23" s="368"/>
      <c r="W23" s="368" t="s">
        <v>9</v>
      </c>
      <c r="X23" s="368"/>
      <c r="Y23" s="368" t="s">
        <v>2</v>
      </c>
      <c r="Z23" s="368"/>
      <c r="AA23" s="368" t="s">
        <v>9</v>
      </c>
      <c r="AB23" s="368"/>
      <c r="AC23" s="374"/>
      <c r="AD23" s="374"/>
    </row>
    <row r="24" spans="1:33" ht="89.25" customHeight="1" x14ac:dyDescent="0.25">
      <c r="B24" s="379"/>
      <c r="C24" s="379"/>
      <c r="D24" s="217" t="s">
        <v>2</v>
      </c>
      <c r="E24" s="217" t="s">
        <v>176</v>
      </c>
      <c r="F24" s="30" t="s">
        <v>421</v>
      </c>
      <c r="G24" s="30" t="s">
        <v>565</v>
      </c>
      <c r="H24" s="379"/>
      <c r="I24" s="29" t="s">
        <v>338</v>
      </c>
      <c r="J24" s="29" t="s">
        <v>339</v>
      </c>
      <c r="K24" s="29" t="s">
        <v>338</v>
      </c>
      <c r="L24" s="29" t="s">
        <v>339</v>
      </c>
      <c r="M24" s="29" t="s">
        <v>338</v>
      </c>
      <c r="N24" s="29" t="s">
        <v>339</v>
      </c>
      <c r="O24" s="29" t="s">
        <v>338</v>
      </c>
      <c r="P24" s="29" t="s">
        <v>339</v>
      </c>
      <c r="Q24" s="29" t="s">
        <v>338</v>
      </c>
      <c r="R24" s="29" t="s">
        <v>339</v>
      </c>
      <c r="S24" s="29" t="s">
        <v>338</v>
      </c>
      <c r="T24" s="29" t="s">
        <v>339</v>
      </c>
      <c r="U24" s="29" t="s">
        <v>338</v>
      </c>
      <c r="V24" s="29" t="s">
        <v>339</v>
      </c>
      <c r="W24" s="29" t="s">
        <v>338</v>
      </c>
      <c r="X24" s="29" t="s">
        <v>339</v>
      </c>
      <c r="Y24" s="29" t="s">
        <v>338</v>
      </c>
      <c r="Z24" s="29" t="s">
        <v>339</v>
      </c>
      <c r="AA24" s="29" t="s">
        <v>338</v>
      </c>
      <c r="AB24" s="29" t="s">
        <v>339</v>
      </c>
      <c r="AC24" s="217" t="s">
        <v>177</v>
      </c>
      <c r="AD24" s="217" t="s">
        <v>9</v>
      </c>
    </row>
    <row r="25" spans="1:33" ht="19.5" customHeight="1" x14ac:dyDescent="0.25">
      <c r="B25" s="212">
        <v>1</v>
      </c>
      <c r="C25" s="212">
        <v>2</v>
      </c>
      <c r="D25" s="212">
        <v>3</v>
      </c>
      <c r="E25" s="212">
        <v>4</v>
      </c>
      <c r="F25" s="212">
        <v>5</v>
      </c>
      <c r="G25" s="212">
        <v>6</v>
      </c>
      <c r="H25" s="212">
        <v>7</v>
      </c>
      <c r="I25" s="212">
        <v>8</v>
      </c>
      <c r="J25" s="212">
        <v>9</v>
      </c>
      <c r="K25" s="212">
        <v>10</v>
      </c>
      <c r="L25" s="212">
        <v>11</v>
      </c>
      <c r="M25" s="212">
        <v>12</v>
      </c>
      <c r="N25" s="212">
        <v>13</v>
      </c>
      <c r="O25" s="212">
        <v>14</v>
      </c>
      <c r="P25" s="212">
        <v>15</v>
      </c>
      <c r="Q25" s="212">
        <v>16</v>
      </c>
      <c r="R25" s="212">
        <v>17</v>
      </c>
      <c r="S25" s="212">
        <v>18</v>
      </c>
      <c r="T25" s="212">
        <v>19</v>
      </c>
      <c r="U25" s="212">
        <v>20</v>
      </c>
      <c r="V25" s="212">
        <v>21</v>
      </c>
      <c r="W25" s="212">
        <v>22</v>
      </c>
      <c r="X25" s="212">
        <v>23</v>
      </c>
      <c r="Y25" s="212">
        <v>24</v>
      </c>
      <c r="Z25" s="212">
        <v>25</v>
      </c>
      <c r="AA25" s="212">
        <v>26</v>
      </c>
      <c r="AB25" s="212">
        <v>27</v>
      </c>
      <c r="AC25" s="212">
        <v>28</v>
      </c>
      <c r="AD25" s="212">
        <v>29</v>
      </c>
    </row>
    <row r="26" spans="1:33" ht="47.25" customHeight="1" x14ac:dyDescent="0.25">
      <c r="A26" s="17">
        <v>1</v>
      </c>
      <c r="B26" s="27">
        <v>1</v>
      </c>
      <c r="C26" s="26" t="s">
        <v>175</v>
      </c>
      <c r="D26" s="73">
        <f>SUM(D27:D31)</f>
        <v>8.0877199999999991</v>
      </c>
      <c r="E26" s="73">
        <v>0</v>
      </c>
      <c r="F26" s="73">
        <v>8.0877199999999991</v>
      </c>
      <c r="G26" s="73">
        <v>0</v>
      </c>
      <c r="H26" s="73">
        <v>0</v>
      </c>
      <c r="I26" s="73">
        <v>4.5477199999999991</v>
      </c>
      <c r="J26" s="74">
        <v>0</v>
      </c>
      <c r="K26" s="73">
        <v>19.068685469600002</v>
      </c>
      <c r="L26" s="74">
        <v>0</v>
      </c>
      <c r="M26" s="73">
        <v>3.54</v>
      </c>
      <c r="N26" s="73">
        <v>0</v>
      </c>
      <c r="O26" s="73">
        <f>SUM(O27:O31)</f>
        <v>377.39940000000001</v>
      </c>
      <c r="P26" s="73">
        <f>SUM(P27:P31)</f>
        <v>377.39940000000001</v>
      </c>
      <c r="Q26" s="73">
        <v>0</v>
      </c>
      <c r="R26" s="73">
        <v>0</v>
      </c>
      <c r="S26" s="73">
        <f>SUM(S27:S31)</f>
        <v>0</v>
      </c>
      <c r="T26" s="73">
        <v>0</v>
      </c>
      <c r="U26" s="73">
        <v>0</v>
      </c>
      <c r="V26" s="73">
        <v>0</v>
      </c>
      <c r="W26" s="73">
        <v>0</v>
      </c>
      <c r="X26" s="73">
        <v>0</v>
      </c>
      <c r="Y26" s="73">
        <v>0</v>
      </c>
      <c r="Z26" s="73">
        <v>0</v>
      </c>
      <c r="AA26" s="73">
        <v>0</v>
      </c>
      <c r="AB26" s="73">
        <v>0</v>
      </c>
      <c r="AC26" s="73">
        <f>I26+M26+Q26+U26+Y26</f>
        <v>8.0877199999999991</v>
      </c>
      <c r="AD26" s="73">
        <f>SUM(K26,O26,S26,W26,AA26)</f>
        <v>396.4680854696</v>
      </c>
    </row>
    <row r="27" spans="1:33" ht="24" customHeight="1" x14ac:dyDescent="0.25">
      <c r="A27" s="17">
        <f t="shared" ref="A27:A66" si="0">A26+1</f>
        <v>2</v>
      </c>
      <c r="B27" s="25" t="s">
        <v>174</v>
      </c>
      <c r="C27" s="6" t="s">
        <v>173</v>
      </c>
      <c r="D27" s="73">
        <v>0</v>
      </c>
      <c r="E27" s="73">
        <v>0</v>
      </c>
      <c r="F27" s="73">
        <v>0</v>
      </c>
      <c r="G27" s="73">
        <v>0</v>
      </c>
      <c r="H27" s="74">
        <v>0</v>
      </c>
      <c r="I27" s="74">
        <v>0</v>
      </c>
      <c r="J27" s="74">
        <v>0</v>
      </c>
      <c r="K27" s="74">
        <v>0</v>
      </c>
      <c r="L27" s="74">
        <v>0</v>
      </c>
      <c r="M27" s="74">
        <v>0</v>
      </c>
      <c r="N27" s="74">
        <v>0</v>
      </c>
      <c r="O27" s="74">
        <v>0</v>
      </c>
      <c r="P27" s="74">
        <v>0</v>
      </c>
      <c r="Q27" s="74">
        <v>0</v>
      </c>
      <c r="R27" s="74">
        <v>0</v>
      </c>
      <c r="S27" s="74">
        <v>0</v>
      </c>
      <c r="T27" s="74">
        <v>0</v>
      </c>
      <c r="U27" s="74">
        <v>0</v>
      </c>
      <c r="V27" s="74">
        <v>0</v>
      </c>
      <c r="W27" s="74">
        <v>0</v>
      </c>
      <c r="X27" s="74">
        <v>0</v>
      </c>
      <c r="Y27" s="74">
        <v>0</v>
      </c>
      <c r="Z27" s="74">
        <v>0</v>
      </c>
      <c r="AA27" s="74">
        <v>0</v>
      </c>
      <c r="AB27" s="74">
        <v>0</v>
      </c>
      <c r="AC27" s="73">
        <f t="shared" ref="AC27:AC66" si="1">I27+M27+Q27+U27+Y27</f>
        <v>0</v>
      </c>
      <c r="AD27" s="73">
        <f t="shared" ref="AD27:AD66" si="2">SUM(K27,O27,S27,W27,AA27)</f>
        <v>0</v>
      </c>
    </row>
    <row r="28" spans="1:33" x14ac:dyDescent="0.25">
      <c r="A28" s="17">
        <f t="shared" si="0"/>
        <v>3</v>
      </c>
      <c r="B28" s="25" t="s">
        <v>172</v>
      </c>
      <c r="C28" s="6" t="s">
        <v>171</v>
      </c>
      <c r="D28" s="73">
        <v>0</v>
      </c>
      <c r="E28" s="73">
        <v>0</v>
      </c>
      <c r="F28" s="73">
        <v>0</v>
      </c>
      <c r="G28" s="73">
        <v>0</v>
      </c>
      <c r="H28" s="74">
        <v>0</v>
      </c>
      <c r="I28" s="74">
        <v>0</v>
      </c>
      <c r="J28" s="74">
        <v>0</v>
      </c>
      <c r="K28" s="74">
        <v>0</v>
      </c>
      <c r="L28" s="74">
        <v>0</v>
      </c>
      <c r="M28" s="74">
        <v>0</v>
      </c>
      <c r="N28" s="74">
        <v>0</v>
      </c>
      <c r="O28" s="74">
        <v>0</v>
      </c>
      <c r="P28" s="74">
        <v>0</v>
      </c>
      <c r="Q28" s="74">
        <v>0</v>
      </c>
      <c r="R28" s="74">
        <v>0</v>
      </c>
      <c r="S28" s="74">
        <v>0</v>
      </c>
      <c r="T28" s="74">
        <v>0</v>
      </c>
      <c r="U28" s="74">
        <v>0</v>
      </c>
      <c r="V28" s="74">
        <v>0</v>
      </c>
      <c r="W28" s="74">
        <v>0</v>
      </c>
      <c r="X28" s="74">
        <v>0</v>
      </c>
      <c r="Y28" s="74">
        <v>0</v>
      </c>
      <c r="Z28" s="74">
        <v>0</v>
      </c>
      <c r="AA28" s="74">
        <v>0</v>
      </c>
      <c r="AB28" s="74">
        <v>0</v>
      </c>
      <c r="AC28" s="73">
        <f t="shared" si="1"/>
        <v>0</v>
      </c>
      <c r="AD28" s="73">
        <f t="shared" si="2"/>
        <v>0</v>
      </c>
    </row>
    <row r="29" spans="1:33" ht="31.5" x14ac:dyDescent="0.25">
      <c r="A29" s="17">
        <f t="shared" si="0"/>
        <v>4</v>
      </c>
      <c r="B29" s="25" t="s">
        <v>170</v>
      </c>
      <c r="C29" s="6" t="s">
        <v>319</v>
      </c>
      <c r="D29" s="73">
        <v>8.0877199999999991</v>
      </c>
      <c r="E29" s="73">
        <v>0</v>
      </c>
      <c r="F29" s="73">
        <v>8.0877199999999991</v>
      </c>
      <c r="G29" s="73">
        <v>0</v>
      </c>
      <c r="H29" s="74">
        <v>0</v>
      </c>
      <c r="I29" s="74">
        <v>4.5477199999999991</v>
      </c>
      <c r="J29" s="74">
        <v>0</v>
      </c>
      <c r="K29" s="74">
        <v>1.5715493896000019</v>
      </c>
      <c r="L29" s="74">
        <v>0</v>
      </c>
      <c r="M29" s="74">
        <v>3.54</v>
      </c>
      <c r="N29" s="74">
        <v>3.54</v>
      </c>
      <c r="O29" s="74">
        <v>0</v>
      </c>
      <c r="P29" s="74">
        <v>0</v>
      </c>
      <c r="Q29" s="74">
        <v>0</v>
      </c>
      <c r="R29" s="74">
        <v>0</v>
      </c>
      <c r="S29" s="74">
        <v>0</v>
      </c>
      <c r="T29" s="74">
        <v>0</v>
      </c>
      <c r="U29" s="74">
        <v>0</v>
      </c>
      <c r="V29" s="74">
        <v>0</v>
      </c>
      <c r="W29" s="74">
        <v>0</v>
      </c>
      <c r="X29" s="74">
        <v>0</v>
      </c>
      <c r="Y29" s="74">
        <v>0</v>
      </c>
      <c r="Z29" s="74">
        <v>0</v>
      </c>
      <c r="AA29" s="74">
        <v>0</v>
      </c>
      <c r="AB29" s="74">
        <v>0</v>
      </c>
      <c r="AC29" s="73">
        <f t="shared" si="1"/>
        <v>8.0877199999999991</v>
      </c>
      <c r="AD29" s="73">
        <f t="shared" si="2"/>
        <v>1.5715493896000019</v>
      </c>
    </row>
    <row r="30" spans="1:33" x14ac:dyDescent="0.25">
      <c r="A30" s="17">
        <f t="shared" si="0"/>
        <v>5</v>
      </c>
      <c r="B30" s="25" t="s">
        <v>169</v>
      </c>
      <c r="C30" s="6" t="s">
        <v>422</v>
      </c>
      <c r="D30" s="73">
        <v>0</v>
      </c>
      <c r="E30" s="73">
        <v>0</v>
      </c>
      <c r="F30" s="73">
        <v>0</v>
      </c>
      <c r="G30" s="73">
        <v>0</v>
      </c>
      <c r="H30" s="74">
        <v>0</v>
      </c>
      <c r="I30" s="74">
        <v>0</v>
      </c>
      <c r="J30" s="74">
        <v>0</v>
      </c>
      <c r="K30" s="74">
        <v>0</v>
      </c>
      <c r="L30" s="74">
        <v>0</v>
      </c>
      <c r="M30" s="74">
        <v>0</v>
      </c>
      <c r="N30" s="74">
        <v>0</v>
      </c>
      <c r="O30" s="74">
        <v>0</v>
      </c>
      <c r="P30" s="74">
        <v>0</v>
      </c>
      <c r="Q30" s="74">
        <v>0</v>
      </c>
      <c r="R30" s="74">
        <v>0</v>
      </c>
      <c r="S30" s="74">
        <v>0</v>
      </c>
      <c r="T30" s="74">
        <v>0</v>
      </c>
      <c r="U30" s="74">
        <v>0</v>
      </c>
      <c r="V30" s="74">
        <v>0</v>
      </c>
      <c r="W30" s="74">
        <v>0</v>
      </c>
      <c r="X30" s="74">
        <v>0</v>
      </c>
      <c r="Y30" s="74">
        <v>0</v>
      </c>
      <c r="Z30" s="74">
        <v>0</v>
      </c>
      <c r="AA30" s="74">
        <v>0</v>
      </c>
      <c r="AB30" s="74">
        <v>0</v>
      </c>
      <c r="AC30" s="73">
        <f t="shared" si="1"/>
        <v>0</v>
      </c>
      <c r="AD30" s="73">
        <f t="shared" si="2"/>
        <v>0</v>
      </c>
    </row>
    <row r="31" spans="1:33" x14ac:dyDescent="0.25">
      <c r="A31" s="17">
        <f t="shared" si="0"/>
        <v>6</v>
      </c>
      <c r="B31" s="25" t="s">
        <v>168</v>
      </c>
      <c r="C31" s="28" t="s">
        <v>167</v>
      </c>
      <c r="D31" s="73">
        <v>0</v>
      </c>
      <c r="E31" s="75">
        <v>0</v>
      </c>
      <c r="F31" s="73">
        <v>0</v>
      </c>
      <c r="G31" s="73">
        <v>0</v>
      </c>
      <c r="H31" s="76">
        <v>0</v>
      </c>
      <c r="I31" s="76">
        <v>0</v>
      </c>
      <c r="J31" s="74">
        <v>0</v>
      </c>
      <c r="K31" s="74">
        <v>17.497136080000001</v>
      </c>
      <c r="L31" s="74">
        <v>0</v>
      </c>
      <c r="M31" s="76">
        <v>0</v>
      </c>
      <c r="N31" s="74">
        <v>0</v>
      </c>
      <c r="O31" s="74">
        <v>377.39940000000001</v>
      </c>
      <c r="P31" s="74">
        <v>377.39940000000001</v>
      </c>
      <c r="Q31" s="76">
        <v>0</v>
      </c>
      <c r="R31" s="74">
        <v>0</v>
      </c>
      <c r="S31" s="74">
        <v>0</v>
      </c>
      <c r="T31" s="74">
        <v>0</v>
      </c>
      <c r="U31" s="76">
        <v>0</v>
      </c>
      <c r="V31" s="74">
        <v>0</v>
      </c>
      <c r="W31" s="74">
        <v>0</v>
      </c>
      <c r="X31" s="74">
        <v>0</v>
      </c>
      <c r="Y31" s="76">
        <v>0</v>
      </c>
      <c r="Z31" s="74">
        <v>0</v>
      </c>
      <c r="AA31" s="74">
        <v>0</v>
      </c>
      <c r="AB31" s="74">
        <v>0</v>
      </c>
      <c r="AC31" s="73">
        <f t="shared" si="1"/>
        <v>0</v>
      </c>
      <c r="AD31" s="73">
        <f t="shared" si="2"/>
        <v>394.89653608000003</v>
      </c>
    </row>
    <row r="32" spans="1:33" s="64" customFormat="1" ht="47.25" x14ac:dyDescent="0.25">
      <c r="A32" s="17">
        <f t="shared" si="0"/>
        <v>7</v>
      </c>
      <c r="B32" s="27" t="s">
        <v>61</v>
      </c>
      <c r="C32" s="26" t="s">
        <v>166</v>
      </c>
      <c r="D32" s="73">
        <f>SUM(D33:D36)</f>
        <v>6.8540000000000001</v>
      </c>
      <c r="E32" s="73">
        <v>0</v>
      </c>
      <c r="F32" s="73">
        <v>6.8540000000000001</v>
      </c>
      <c r="G32" s="73">
        <f t="shared" ref="G32" si="3">F32-H32-K32</f>
        <v>4.4731362800000003</v>
      </c>
      <c r="H32" s="73">
        <v>0</v>
      </c>
      <c r="I32" s="73">
        <v>6.8540000000000001</v>
      </c>
      <c r="J32" s="74">
        <v>0</v>
      </c>
      <c r="K32" s="73">
        <v>2.3808637199999998</v>
      </c>
      <c r="L32" s="74">
        <v>0</v>
      </c>
      <c r="M32" s="73">
        <v>0</v>
      </c>
      <c r="N32" s="73">
        <v>0</v>
      </c>
      <c r="O32" s="73">
        <v>0</v>
      </c>
      <c r="P32" s="73">
        <v>0</v>
      </c>
      <c r="Q32" s="73">
        <v>0</v>
      </c>
      <c r="R32" s="73">
        <v>0</v>
      </c>
      <c r="S32" s="73">
        <v>0</v>
      </c>
      <c r="T32" s="73">
        <v>0</v>
      </c>
      <c r="U32" s="73">
        <v>0</v>
      </c>
      <c r="V32" s="73">
        <v>0</v>
      </c>
      <c r="W32" s="73">
        <v>0</v>
      </c>
      <c r="X32" s="73">
        <v>0</v>
      </c>
      <c r="Y32" s="73">
        <v>0</v>
      </c>
      <c r="Z32" s="73">
        <v>0</v>
      </c>
      <c r="AA32" s="73">
        <v>0</v>
      </c>
      <c r="AB32" s="73">
        <v>0</v>
      </c>
      <c r="AC32" s="73">
        <f t="shared" si="1"/>
        <v>6.8540000000000001</v>
      </c>
      <c r="AD32" s="73">
        <f t="shared" si="2"/>
        <v>2.3808637199999998</v>
      </c>
    </row>
    <row r="33" spans="1:30" x14ac:dyDescent="0.25">
      <c r="A33" s="17">
        <f t="shared" si="0"/>
        <v>8</v>
      </c>
      <c r="B33" s="27" t="s">
        <v>165</v>
      </c>
      <c r="C33" s="6" t="s">
        <v>164</v>
      </c>
      <c r="D33" s="73">
        <v>6.8540000000000001</v>
      </c>
      <c r="E33" s="73">
        <v>0</v>
      </c>
      <c r="F33" s="73">
        <v>6.8540000000000001</v>
      </c>
      <c r="G33" s="73">
        <v>0</v>
      </c>
      <c r="H33" s="74">
        <v>0</v>
      </c>
      <c r="I33" s="74">
        <v>6.8540000000000001</v>
      </c>
      <c r="J33" s="74">
        <v>0</v>
      </c>
      <c r="K33" s="74">
        <v>0.98099000000000003</v>
      </c>
      <c r="L33" s="74">
        <v>0</v>
      </c>
      <c r="M33" s="74">
        <v>0</v>
      </c>
      <c r="N33" s="74">
        <v>0</v>
      </c>
      <c r="O33" s="74">
        <v>0</v>
      </c>
      <c r="P33" s="74">
        <v>0</v>
      </c>
      <c r="Q33" s="74">
        <v>0</v>
      </c>
      <c r="R33" s="74">
        <v>0</v>
      </c>
      <c r="S33" s="74">
        <v>0</v>
      </c>
      <c r="T33" s="74">
        <v>0</v>
      </c>
      <c r="U33" s="74">
        <v>0</v>
      </c>
      <c r="V33" s="74">
        <v>0</v>
      </c>
      <c r="W33" s="74">
        <v>0</v>
      </c>
      <c r="X33" s="74">
        <v>0</v>
      </c>
      <c r="Y33" s="74">
        <v>0</v>
      </c>
      <c r="Z33" s="74">
        <v>0</v>
      </c>
      <c r="AA33" s="74">
        <v>0</v>
      </c>
      <c r="AB33" s="74">
        <v>0</v>
      </c>
      <c r="AC33" s="73">
        <f t="shared" si="1"/>
        <v>6.8540000000000001</v>
      </c>
      <c r="AD33" s="73">
        <f t="shared" si="2"/>
        <v>0.98099000000000003</v>
      </c>
    </row>
    <row r="34" spans="1:30" ht="31.5" x14ac:dyDescent="0.25">
      <c r="A34" s="17">
        <f t="shared" si="0"/>
        <v>9</v>
      </c>
      <c r="B34" s="27" t="s">
        <v>163</v>
      </c>
      <c r="C34" s="6" t="s">
        <v>162</v>
      </c>
      <c r="D34" s="73">
        <v>0</v>
      </c>
      <c r="E34" s="73">
        <v>0</v>
      </c>
      <c r="F34" s="73">
        <v>0</v>
      </c>
      <c r="G34" s="73">
        <v>0</v>
      </c>
      <c r="H34" s="74">
        <v>0</v>
      </c>
      <c r="I34" s="74">
        <v>0</v>
      </c>
      <c r="J34" s="74">
        <v>0</v>
      </c>
      <c r="K34" s="74">
        <v>0</v>
      </c>
      <c r="L34" s="74">
        <v>0</v>
      </c>
      <c r="M34" s="74">
        <v>0</v>
      </c>
      <c r="N34" s="74">
        <v>0</v>
      </c>
      <c r="O34" s="74">
        <v>0</v>
      </c>
      <c r="P34" s="74">
        <v>0</v>
      </c>
      <c r="Q34" s="74">
        <v>0</v>
      </c>
      <c r="R34" s="74">
        <v>0</v>
      </c>
      <c r="S34" s="74">
        <v>0</v>
      </c>
      <c r="T34" s="74">
        <v>0</v>
      </c>
      <c r="U34" s="74">
        <v>0</v>
      </c>
      <c r="V34" s="74">
        <v>0</v>
      </c>
      <c r="W34" s="74">
        <v>0</v>
      </c>
      <c r="X34" s="74">
        <v>0</v>
      </c>
      <c r="Y34" s="74">
        <v>0</v>
      </c>
      <c r="Z34" s="74">
        <v>0</v>
      </c>
      <c r="AA34" s="74">
        <v>0</v>
      </c>
      <c r="AB34" s="74">
        <v>0</v>
      </c>
      <c r="AC34" s="73">
        <f t="shared" si="1"/>
        <v>0</v>
      </c>
      <c r="AD34" s="73">
        <f t="shared" si="2"/>
        <v>0</v>
      </c>
    </row>
    <row r="35" spans="1:30" x14ac:dyDescent="0.25">
      <c r="A35" s="17">
        <f t="shared" si="0"/>
        <v>10</v>
      </c>
      <c r="B35" s="27" t="s">
        <v>161</v>
      </c>
      <c r="C35" s="6" t="s">
        <v>160</v>
      </c>
      <c r="D35" s="73">
        <v>0</v>
      </c>
      <c r="E35" s="73">
        <v>0</v>
      </c>
      <c r="F35" s="73">
        <v>0</v>
      </c>
      <c r="G35" s="73">
        <v>0</v>
      </c>
      <c r="H35" s="74">
        <v>0</v>
      </c>
      <c r="I35" s="74">
        <v>0</v>
      </c>
      <c r="J35" s="74">
        <v>0</v>
      </c>
      <c r="K35" s="74">
        <v>0</v>
      </c>
      <c r="L35" s="74">
        <v>0</v>
      </c>
      <c r="M35" s="74">
        <v>0</v>
      </c>
      <c r="N35" s="74">
        <v>0</v>
      </c>
      <c r="O35" s="74">
        <v>0</v>
      </c>
      <c r="P35" s="74">
        <v>0</v>
      </c>
      <c r="Q35" s="74">
        <v>0</v>
      </c>
      <c r="R35" s="74">
        <v>0</v>
      </c>
      <c r="S35" s="74">
        <v>0</v>
      </c>
      <c r="T35" s="74">
        <v>0</v>
      </c>
      <c r="U35" s="74">
        <v>0</v>
      </c>
      <c r="V35" s="74">
        <v>0</v>
      </c>
      <c r="W35" s="74">
        <v>0</v>
      </c>
      <c r="X35" s="74">
        <v>0</v>
      </c>
      <c r="Y35" s="74">
        <v>0</v>
      </c>
      <c r="Z35" s="74">
        <v>0</v>
      </c>
      <c r="AA35" s="74">
        <v>0</v>
      </c>
      <c r="AB35" s="74">
        <v>0</v>
      </c>
      <c r="AC35" s="73">
        <f t="shared" si="1"/>
        <v>0</v>
      </c>
      <c r="AD35" s="73">
        <f t="shared" si="2"/>
        <v>0</v>
      </c>
    </row>
    <row r="36" spans="1:30" x14ac:dyDescent="0.25">
      <c r="A36" s="17">
        <f t="shared" si="0"/>
        <v>11</v>
      </c>
      <c r="B36" s="27" t="s">
        <v>159</v>
      </c>
      <c r="C36" s="6" t="s">
        <v>158</v>
      </c>
      <c r="D36" s="73">
        <v>0</v>
      </c>
      <c r="E36" s="73">
        <v>0</v>
      </c>
      <c r="F36" s="73">
        <v>0</v>
      </c>
      <c r="G36" s="73">
        <v>0</v>
      </c>
      <c r="H36" s="74">
        <v>0</v>
      </c>
      <c r="I36" s="74">
        <v>0</v>
      </c>
      <c r="J36" s="74">
        <v>0</v>
      </c>
      <c r="K36" s="74">
        <v>1.3998737199999998</v>
      </c>
      <c r="L36" s="74">
        <v>0</v>
      </c>
      <c r="M36" s="74">
        <v>0</v>
      </c>
      <c r="N36" s="74">
        <v>0</v>
      </c>
      <c r="O36" s="74">
        <v>0</v>
      </c>
      <c r="P36" s="74">
        <v>0</v>
      </c>
      <c r="Q36" s="74">
        <v>0</v>
      </c>
      <c r="R36" s="74">
        <v>0</v>
      </c>
      <c r="S36" s="74">
        <v>0</v>
      </c>
      <c r="T36" s="74">
        <v>0</v>
      </c>
      <c r="U36" s="74">
        <v>0</v>
      </c>
      <c r="V36" s="74">
        <v>0</v>
      </c>
      <c r="W36" s="74">
        <v>0</v>
      </c>
      <c r="X36" s="74">
        <v>0</v>
      </c>
      <c r="Y36" s="74">
        <v>0</v>
      </c>
      <c r="Z36" s="74">
        <v>0</v>
      </c>
      <c r="AA36" s="74">
        <v>0</v>
      </c>
      <c r="AB36" s="74">
        <v>0</v>
      </c>
      <c r="AC36" s="73">
        <f t="shared" si="1"/>
        <v>0</v>
      </c>
      <c r="AD36" s="73">
        <f t="shared" si="2"/>
        <v>1.3998737199999998</v>
      </c>
    </row>
    <row r="37" spans="1:30" s="64" customFormat="1" ht="31.5" x14ac:dyDescent="0.25">
      <c r="A37" s="17">
        <f t="shared" si="0"/>
        <v>12</v>
      </c>
      <c r="B37" s="27" t="s">
        <v>60</v>
      </c>
      <c r="C37" s="26" t="s">
        <v>157</v>
      </c>
      <c r="D37" s="73">
        <v>0</v>
      </c>
      <c r="E37" s="73">
        <v>0</v>
      </c>
      <c r="F37" s="73">
        <v>0</v>
      </c>
      <c r="G37" s="73">
        <v>0</v>
      </c>
      <c r="H37" s="73">
        <v>0</v>
      </c>
      <c r="I37" s="73">
        <v>0</v>
      </c>
      <c r="J37" s="73">
        <v>0</v>
      </c>
      <c r="K37" s="73">
        <v>0</v>
      </c>
      <c r="L37" s="73">
        <v>0</v>
      </c>
      <c r="M37" s="73">
        <v>0</v>
      </c>
      <c r="N37" s="73">
        <v>0</v>
      </c>
      <c r="O37" s="73">
        <v>0</v>
      </c>
      <c r="P37" s="73">
        <v>0</v>
      </c>
      <c r="Q37" s="73">
        <v>0</v>
      </c>
      <c r="R37" s="73">
        <v>0</v>
      </c>
      <c r="S37" s="73">
        <v>0</v>
      </c>
      <c r="T37" s="73">
        <v>0</v>
      </c>
      <c r="U37" s="73">
        <v>0</v>
      </c>
      <c r="V37" s="73">
        <v>0</v>
      </c>
      <c r="W37" s="73">
        <v>0</v>
      </c>
      <c r="X37" s="73">
        <v>0</v>
      </c>
      <c r="Y37" s="73">
        <v>0</v>
      </c>
      <c r="Z37" s="73">
        <v>0</v>
      </c>
      <c r="AA37" s="73">
        <v>0</v>
      </c>
      <c r="AB37" s="73">
        <v>0</v>
      </c>
      <c r="AC37" s="73">
        <f t="shared" si="1"/>
        <v>0</v>
      </c>
      <c r="AD37" s="73">
        <f t="shared" si="2"/>
        <v>0</v>
      </c>
    </row>
    <row r="38" spans="1:30" ht="31.5" x14ac:dyDescent="0.25">
      <c r="A38" s="17">
        <f t="shared" si="0"/>
        <v>13</v>
      </c>
      <c r="B38" s="25" t="s">
        <v>156</v>
      </c>
      <c r="C38" s="183" t="s">
        <v>155</v>
      </c>
      <c r="D38" s="184">
        <v>0</v>
      </c>
      <c r="E38" s="184">
        <v>0</v>
      </c>
      <c r="F38" s="184">
        <v>0</v>
      </c>
      <c r="G38" s="184">
        <v>0</v>
      </c>
      <c r="H38" s="185">
        <v>0</v>
      </c>
      <c r="I38" s="185">
        <v>0</v>
      </c>
      <c r="J38" s="74">
        <v>0</v>
      </c>
      <c r="K38" s="74">
        <v>0</v>
      </c>
      <c r="L38" s="74">
        <v>0</v>
      </c>
      <c r="M38" s="185">
        <v>0</v>
      </c>
      <c r="N38" s="74">
        <v>0</v>
      </c>
      <c r="O38" s="74">
        <v>0</v>
      </c>
      <c r="P38" s="74">
        <v>0</v>
      </c>
      <c r="Q38" s="185">
        <v>0</v>
      </c>
      <c r="R38" s="74">
        <v>0</v>
      </c>
      <c r="S38" s="74">
        <v>0</v>
      </c>
      <c r="T38" s="74">
        <v>0</v>
      </c>
      <c r="U38" s="185">
        <v>0</v>
      </c>
      <c r="V38" s="74">
        <v>0</v>
      </c>
      <c r="W38" s="74">
        <v>0</v>
      </c>
      <c r="X38" s="74">
        <v>0</v>
      </c>
      <c r="Y38" s="185">
        <v>0</v>
      </c>
      <c r="Z38" s="74">
        <v>0</v>
      </c>
      <c r="AA38" s="74">
        <v>0</v>
      </c>
      <c r="AB38" s="74">
        <v>0</v>
      </c>
      <c r="AC38" s="73">
        <f t="shared" si="1"/>
        <v>0</v>
      </c>
      <c r="AD38" s="73">
        <f t="shared" si="2"/>
        <v>0</v>
      </c>
    </row>
    <row r="39" spans="1:30" x14ac:dyDescent="0.25">
      <c r="A39" s="17">
        <f t="shared" si="0"/>
        <v>14</v>
      </c>
      <c r="B39" s="25" t="s">
        <v>154</v>
      </c>
      <c r="C39" s="183" t="s">
        <v>144</v>
      </c>
      <c r="D39" s="184">
        <v>0</v>
      </c>
      <c r="E39" s="184">
        <v>0</v>
      </c>
      <c r="F39" s="73">
        <f>E39</f>
        <v>0</v>
      </c>
      <c r="G39" s="73">
        <f>F39-H39-K39</f>
        <v>0</v>
      </c>
      <c r="H39" s="185">
        <v>0</v>
      </c>
      <c r="I39" s="185">
        <v>0</v>
      </c>
      <c r="J39" s="74">
        <v>0</v>
      </c>
      <c r="K39" s="74">
        <v>0</v>
      </c>
      <c r="L39" s="74">
        <v>0</v>
      </c>
      <c r="M39" s="185">
        <v>0</v>
      </c>
      <c r="N39" s="74">
        <v>0</v>
      </c>
      <c r="O39" s="74">
        <v>0</v>
      </c>
      <c r="P39" s="74">
        <v>0</v>
      </c>
      <c r="Q39" s="185">
        <v>0</v>
      </c>
      <c r="R39" s="74">
        <v>0</v>
      </c>
      <c r="S39" s="74">
        <v>0</v>
      </c>
      <c r="T39" s="74">
        <v>0</v>
      </c>
      <c r="U39" s="185">
        <v>0</v>
      </c>
      <c r="V39" s="74">
        <v>0</v>
      </c>
      <c r="W39" s="74">
        <v>0</v>
      </c>
      <c r="X39" s="74">
        <v>0</v>
      </c>
      <c r="Y39" s="185">
        <v>0</v>
      </c>
      <c r="Z39" s="74">
        <v>0</v>
      </c>
      <c r="AA39" s="74">
        <v>0</v>
      </c>
      <c r="AB39" s="74">
        <v>0</v>
      </c>
      <c r="AC39" s="73">
        <f t="shared" si="1"/>
        <v>0</v>
      </c>
      <c r="AD39" s="73">
        <f t="shared" si="2"/>
        <v>0</v>
      </c>
    </row>
    <row r="40" spans="1:30" x14ac:dyDescent="0.25">
      <c r="A40" s="17">
        <f t="shared" si="0"/>
        <v>15</v>
      </c>
      <c r="B40" s="25" t="s">
        <v>153</v>
      </c>
      <c r="C40" s="183" t="s">
        <v>142</v>
      </c>
      <c r="D40" s="184">
        <v>0</v>
      </c>
      <c r="E40" s="184">
        <v>0</v>
      </c>
      <c r="F40" s="184">
        <v>0</v>
      </c>
      <c r="G40" s="184">
        <v>0</v>
      </c>
      <c r="H40" s="185">
        <v>0</v>
      </c>
      <c r="I40" s="185">
        <v>0</v>
      </c>
      <c r="J40" s="74">
        <v>0</v>
      </c>
      <c r="K40" s="74">
        <v>0</v>
      </c>
      <c r="L40" s="74">
        <v>0</v>
      </c>
      <c r="M40" s="185">
        <v>0</v>
      </c>
      <c r="N40" s="74">
        <v>0</v>
      </c>
      <c r="O40" s="74">
        <v>0</v>
      </c>
      <c r="P40" s="74">
        <v>0</v>
      </c>
      <c r="Q40" s="185">
        <v>0</v>
      </c>
      <c r="R40" s="74">
        <v>0</v>
      </c>
      <c r="S40" s="74">
        <v>0</v>
      </c>
      <c r="T40" s="74">
        <v>0</v>
      </c>
      <c r="U40" s="185">
        <v>0</v>
      </c>
      <c r="V40" s="74">
        <v>0</v>
      </c>
      <c r="W40" s="74">
        <v>0</v>
      </c>
      <c r="X40" s="74">
        <v>0</v>
      </c>
      <c r="Y40" s="185">
        <v>0</v>
      </c>
      <c r="Z40" s="74">
        <v>0</v>
      </c>
      <c r="AA40" s="74">
        <v>0</v>
      </c>
      <c r="AB40" s="74">
        <v>0</v>
      </c>
      <c r="AC40" s="73">
        <f t="shared" si="1"/>
        <v>0</v>
      </c>
      <c r="AD40" s="73">
        <f t="shared" si="2"/>
        <v>0</v>
      </c>
    </row>
    <row r="41" spans="1:30" ht="31.5" x14ac:dyDescent="0.25">
      <c r="A41" s="17">
        <f t="shared" si="0"/>
        <v>16</v>
      </c>
      <c r="B41" s="25" t="s">
        <v>152</v>
      </c>
      <c r="C41" s="6" t="s">
        <v>140</v>
      </c>
      <c r="D41" s="73">
        <v>0</v>
      </c>
      <c r="E41" s="73">
        <v>0</v>
      </c>
      <c r="F41" s="73">
        <v>0</v>
      </c>
      <c r="G41" s="73">
        <v>0</v>
      </c>
      <c r="H41" s="74">
        <v>0</v>
      </c>
      <c r="I41" s="74">
        <v>0</v>
      </c>
      <c r="J41" s="74">
        <v>0</v>
      </c>
      <c r="K41" s="74">
        <v>0</v>
      </c>
      <c r="L41" s="74">
        <v>0</v>
      </c>
      <c r="M41" s="74">
        <v>0</v>
      </c>
      <c r="N41" s="74">
        <v>0</v>
      </c>
      <c r="O41" s="74">
        <v>0</v>
      </c>
      <c r="P41" s="74">
        <v>0</v>
      </c>
      <c r="Q41" s="74">
        <v>0</v>
      </c>
      <c r="R41" s="74">
        <v>0</v>
      </c>
      <c r="S41" s="74">
        <v>0</v>
      </c>
      <c r="T41" s="74">
        <v>0</v>
      </c>
      <c r="U41" s="74">
        <v>0</v>
      </c>
      <c r="V41" s="74">
        <v>0</v>
      </c>
      <c r="W41" s="74">
        <v>0</v>
      </c>
      <c r="X41" s="74">
        <v>0</v>
      </c>
      <c r="Y41" s="74">
        <v>0</v>
      </c>
      <c r="Z41" s="74">
        <v>0</v>
      </c>
      <c r="AA41" s="74">
        <v>0</v>
      </c>
      <c r="AB41" s="74">
        <v>0</v>
      </c>
      <c r="AC41" s="73">
        <f t="shared" si="1"/>
        <v>0</v>
      </c>
      <c r="AD41" s="73">
        <f t="shared" si="2"/>
        <v>0</v>
      </c>
    </row>
    <row r="42" spans="1:30" ht="31.5" x14ac:dyDescent="0.25">
      <c r="A42" s="17">
        <f t="shared" si="0"/>
        <v>17</v>
      </c>
      <c r="B42" s="25" t="s">
        <v>151</v>
      </c>
      <c r="C42" s="6" t="s">
        <v>138</v>
      </c>
      <c r="D42" s="73">
        <v>0</v>
      </c>
      <c r="E42" s="73">
        <v>0</v>
      </c>
      <c r="F42" s="73">
        <v>0</v>
      </c>
      <c r="G42" s="73">
        <v>0</v>
      </c>
      <c r="H42" s="74">
        <v>0</v>
      </c>
      <c r="I42" s="74">
        <v>0</v>
      </c>
      <c r="J42" s="74">
        <v>0</v>
      </c>
      <c r="K42" s="74">
        <v>0</v>
      </c>
      <c r="L42" s="74">
        <v>0</v>
      </c>
      <c r="M42" s="74">
        <v>0</v>
      </c>
      <c r="N42" s="74">
        <v>0</v>
      </c>
      <c r="O42" s="74">
        <v>0</v>
      </c>
      <c r="P42" s="74">
        <v>0</v>
      </c>
      <c r="Q42" s="74">
        <v>0</v>
      </c>
      <c r="R42" s="74">
        <v>0</v>
      </c>
      <c r="S42" s="74">
        <v>0</v>
      </c>
      <c r="T42" s="74">
        <v>0</v>
      </c>
      <c r="U42" s="74">
        <v>0</v>
      </c>
      <c r="V42" s="74">
        <v>0</v>
      </c>
      <c r="W42" s="74">
        <v>0</v>
      </c>
      <c r="X42" s="74">
        <v>0</v>
      </c>
      <c r="Y42" s="74">
        <v>0</v>
      </c>
      <c r="Z42" s="74">
        <v>0</v>
      </c>
      <c r="AA42" s="74">
        <v>0</v>
      </c>
      <c r="AB42" s="74">
        <v>0</v>
      </c>
      <c r="AC42" s="73">
        <f t="shared" si="1"/>
        <v>0</v>
      </c>
      <c r="AD42" s="73">
        <f t="shared" si="2"/>
        <v>0</v>
      </c>
    </row>
    <row r="43" spans="1:30" x14ac:dyDescent="0.25">
      <c r="A43" s="17">
        <f t="shared" si="0"/>
        <v>18</v>
      </c>
      <c r="B43" s="25" t="s">
        <v>150</v>
      </c>
      <c r="C43" s="6" t="s">
        <v>136</v>
      </c>
      <c r="D43" s="73">
        <v>0</v>
      </c>
      <c r="E43" s="73">
        <v>0</v>
      </c>
      <c r="F43" s="73">
        <f>E43</f>
        <v>0</v>
      </c>
      <c r="G43" s="73">
        <f>F43-H43-K43</f>
        <v>0</v>
      </c>
      <c r="H43" s="74">
        <v>0</v>
      </c>
      <c r="I43" s="74">
        <v>0</v>
      </c>
      <c r="J43" s="74">
        <v>0</v>
      </c>
      <c r="K43" s="74">
        <v>0</v>
      </c>
      <c r="L43" s="74">
        <v>0</v>
      </c>
      <c r="M43" s="74">
        <v>0</v>
      </c>
      <c r="N43" s="74">
        <v>0</v>
      </c>
      <c r="O43" s="74">
        <v>0</v>
      </c>
      <c r="P43" s="74">
        <v>0</v>
      </c>
      <c r="Q43" s="74">
        <v>0</v>
      </c>
      <c r="R43" s="74">
        <v>0</v>
      </c>
      <c r="S43" s="74">
        <v>0</v>
      </c>
      <c r="T43" s="74">
        <v>0</v>
      </c>
      <c r="U43" s="74">
        <v>0</v>
      </c>
      <c r="V43" s="74">
        <v>0</v>
      </c>
      <c r="W43" s="74">
        <v>0</v>
      </c>
      <c r="X43" s="74">
        <v>0</v>
      </c>
      <c r="Y43" s="74">
        <v>0</v>
      </c>
      <c r="Z43" s="74">
        <v>0</v>
      </c>
      <c r="AA43" s="74">
        <v>0</v>
      </c>
      <c r="AB43" s="74">
        <v>0</v>
      </c>
      <c r="AC43" s="73">
        <f t="shared" si="1"/>
        <v>0</v>
      </c>
      <c r="AD43" s="73">
        <f t="shared" si="2"/>
        <v>0</v>
      </c>
    </row>
    <row r="44" spans="1:30" ht="18.75" x14ac:dyDescent="0.25">
      <c r="A44" s="17">
        <f t="shared" si="0"/>
        <v>19</v>
      </c>
      <c r="B44" s="25" t="s">
        <v>149</v>
      </c>
      <c r="C44" s="183" t="s">
        <v>563</v>
      </c>
      <c r="D44" s="184">
        <v>0</v>
      </c>
      <c r="E44" s="184">
        <v>0</v>
      </c>
      <c r="F44" s="184">
        <v>0</v>
      </c>
      <c r="G44" s="184">
        <v>0</v>
      </c>
      <c r="H44" s="185">
        <v>0</v>
      </c>
      <c r="I44" s="185">
        <v>0</v>
      </c>
      <c r="J44" s="74">
        <v>0</v>
      </c>
      <c r="K44" s="74">
        <v>0</v>
      </c>
      <c r="L44" s="74">
        <v>0</v>
      </c>
      <c r="M44" s="185">
        <v>0</v>
      </c>
      <c r="N44" s="74">
        <v>0</v>
      </c>
      <c r="O44" s="74">
        <v>0</v>
      </c>
      <c r="P44" s="74">
        <v>0</v>
      </c>
      <c r="Q44" s="185">
        <v>0</v>
      </c>
      <c r="R44" s="74">
        <v>0</v>
      </c>
      <c r="S44" s="74">
        <v>0</v>
      </c>
      <c r="T44" s="74">
        <v>0</v>
      </c>
      <c r="U44" s="185">
        <v>0</v>
      </c>
      <c r="V44" s="74">
        <v>0</v>
      </c>
      <c r="W44" s="74">
        <v>0</v>
      </c>
      <c r="X44" s="74">
        <v>0</v>
      </c>
      <c r="Y44" s="185">
        <v>0</v>
      </c>
      <c r="Z44" s="74">
        <v>0</v>
      </c>
      <c r="AA44" s="74">
        <v>0</v>
      </c>
      <c r="AB44" s="74">
        <v>0</v>
      </c>
      <c r="AC44" s="73">
        <f t="shared" si="1"/>
        <v>0</v>
      </c>
      <c r="AD44" s="73">
        <f t="shared" si="2"/>
        <v>0</v>
      </c>
    </row>
    <row r="45" spans="1:30" x14ac:dyDescent="0.25">
      <c r="A45" s="17">
        <f t="shared" si="0"/>
        <v>20</v>
      </c>
      <c r="B45" s="27" t="s">
        <v>59</v>
      </c>
      <c r="C45" s="26" t="s">
        <v>148</v>
      </c>
      <c r="D45" s="73">
        <v>0</v>
      </c>
      <c r="E45" s="73">
        <v>0</v>
      </c>
      <c r="F45" s="73">
        <v>0</v>
      </c>
      <c r="G45" s="73">
        <v>0</v>
      </c>
      <c r="H45" s="73">
        <v>0</v>
      </c>
      <c r="I45" s="73">
        <v>0</v>
      </c>
      <c r="J45" s="73">
        <v>0</v>
      </c>
      <c r="K45" s="73">
        <v>0</v>
      </c>
      <c r="L45" s="73">
        <v>0</v>
      </c>
      <c r="M45" s="73">
        <v>0</v>
      </c>
      <c r="N45" s="73">
        <v>0</v>
      </c>
      <c r="O45" s="73">
        <v>0</v>
      </c>
      <c r="P45" s="73">
        <v>0</v>
      </c>
      <c r="Q45" s="73">
        <v>0</v>
      </c>
      <c r="R45" s="73">
        <v>0</v>
      </c>
      <c r="S45" s="73">
        <v>0</v>
      </c>
      <c r="T45" s="73">
        <v>0</v>
      </c>
      <c r="U45" s="73">
        <v>0</v>
      </c>
      <c r="V45" s="73">
        <v>0</v>
      </c>
      <c r="W45" s="73">
        <v>0</v>
      </c>
      <c r="X45" s="73">
        <v>0</v>
      </c>
      <c r="Y45" s="73">
        <v>0</v>
      </c>
      <c r="Z45" s="73">
        <v>0</v>
      </c>
      <c r="AA45" s="73">
        <v>0</v>
      </c>
      <c r="AB45" s="73">
        <v>0</v>
      </c>
      <c r="AC45" s="73">
        <f t="shared" si="1"/>
        <v>0</v>
      </c>
      <c r="AD45" s="73">
        <f t="shared" si="2"/>
        <v>0</v>
      </c>
    </row>
    <row r="46" spans="1:30" x14ac:dyDescent="0.25">
      <c r="A46" s="17">
        <f t="shared" si="0"/>
        <v>21</v>
      </c>
      <c r="B46" s="25" t="s">
        <v>147</v>
      </c>
      <c r="C46" s="6" t="s">
        <v>146</v>
      </c>
      <c r="D46" s="73">
        <v>0</v>
      </c>
      <c r="E46" s="73">
        <v>0</v>
      </c>
      <c r="F46" s="73">
        <f>E46</f>
        <v>0</v>
      </c>
      <c r="G46" s="73">
        <f>F46-H46-K46</f>
        <v>0</v>
      </c>
      <c r="H46" s="74">
        <v>0</v>
      </c>
      <c r="I46" s="74">
        <v>0</v>
      </c>
      <c r="J46" s="74">
        <v>0</v>
      </c>
      <c r="K46" s="74">
        <v>0</v>
      </c>
      <c r="L46" s="74">
        <v>0</v>
      </c>
      <c r="M46" s="74">
        <v>0</v>
      </c>
      <c r="N46" s="74">
        <v>0</v>
      </c>
      <c r="O46" s="74">
        <v>0</v>
      </c>
      <c r="P46" s="74">
        <v>0</v>
      </c>
      <c r="Q46" s="74">
        <v>0</v>
      </c>
      <c r="R46" s="74">
        <v>0</v>
      </c>
      <c r="S46" s="74">
        <v>0</v>
      </c>
      <c r="T46" s="74">
        <v>0</v>
      </c>
      <c r="U46" s="74">
        <v>0</v>
      </c>
      <c r="V46" s="74">
        <v>0</v>
      </c>
      <c r="W46" s="74">
        <v>0</v>
      </c>
      <c r="X46" s="74">
        <v>0</v>
      </c>
      <c r="Y46" s="74">
        <v>0</v>
      </c>
      <c r="Z46" s="74">
        <v>0</v>
      </c>
      <c r="AA46" s="74">
        <v>0</v>
      </c>
      <c r="AB46" s="74">
        <v>0</v>
      </c>
      <c r="AC46" s="73">
        <f t="shared" si="1"/>
        <v>0</v>
      </c>
      <c r="AD46" s="73">
        <f t="shared" si="2"/>
        <v>0</v>
      </c>
    </row>
    <row r="47" spans="1:30" x14ac:dyDescent="0.25">
      <c r="A47" s="17">
        <f t="shared" si="0"/>
        <v>22</v>
      </c>
      <c r="B47" s="25" t="s">
        <v>145</v>
      </c>
      <c r="C47" s="6" t="s">
        <v>144</v>
      </c>
      <c r="D47" s="73">
        <v>0</v>
      </c>
      <c r="E47" s="73">
        <v>0</v>
      </c>
      <c r="F47" s="73">
        <v>0</v>
      </c>
      <c r="G47" s="73">
        <v>0</v>
      </c>
      <c r="H47" s="74">
        <v>0</v>
      </c>
      <c r="I47" s="74">
        <v>0</v>
      </c>
      <c r="J47" s="74">
        <v>0</v>
      </c>
      <c r="K47" s="74">
        <v>0</v>
      </c>
      <c r="L47" s="74">
        <v>0</v>
      </c>
      <c r="M47" s="74">
        <v>0</v>
      </c>
      <c r="N47" s="74">
        <v>0</v>
      </c>
      <c r="O47" s="74">
        <v>0</v>
      </c>
      <c r="P47" s="74">
        <v>0</v>
      </c>
      <c r="Q47" s="74">
        <v>0</v>
      </c>
      <c r="R47" s="74">
        <v>0</v>
      </c>
      <c r="S47" s="74">
        <v>0</v>
      </c>
      <c r="T47" s="74">
        <v>0</v>
      </c>
      <c r="U47" s="74">
        <v>0</v>
      </c>
      <c r="V47" s="74">
        <v>0</v>
      </c>
      <c r="W47" s="74">
        <v>0</v>
      </c>
      <c r="X47" s="74">
        <v>0</v>
      </c>
      <c r="Y47" s="74">
        <v>0</v>
      </c>
      <c r="Z47" s="74">
        <v>0</v>
      </c>
      <c r="AA47" s="74">
        <v>0</v>
      </c>
      <c r="AB47" s="74">
        <v>0</v>
      </c>
      <c r="AC47" s="73">
        <f t="shared" si="1"/>
        <v>0</v>
      </c>
      <c r="AD47" s="73">
        <f t="shared" si="2"/>
        <v>0</v>
      </c>
    </row>
    <row r="48" spans="1:30" x14ac:dyDescent="0.25">
      <c r="A48" s="17">
        <f t="shared" si="0"/>
        <v>23</v>
      </c>
      <c r="B48" s="25" t="s">
        <v>143</v>
      </c>
      <c r="C48" s="6" t="s">
        <v>142</v>
      </c>
      <c r="D48" s="73">
        <v>0</v>
      </c>
      <c r="E48" s="73">
        <v>0</v>
      </c>
      <c r="F48" s="73">
        <v>0</v>
      </c>
      <c r="G48" s="73">
        <v>0</v>
      </c>
      <c r="H48" s="74">
        <v>0</v>
      </c>
      <c r="I48" s="74">
        <v>0</v>
      </c>
      <c r="J48" s="74">
        <v>0</v>
      </c>
      <c r="K48" s="74">
        <v>0</v>
      </c>
      <c r="L48" s="74">
        <v>0</v>
      </c>
      <c r="M48" s="74">
        <v>0</v>
      </c>
      <c r="N48" s="74">
        <v>0</v>
      </c>
      <c r="O48" s="74">
        <v>0</v>
      </c>
      <c r="P48" s="74">
        <v>0</v>
      </c>
      <c r="Q48" s="74">
        <v>0</v>
      </c>
      <c r="R48" s="74">
        <v>0</v>
      </c>
      <c r="S48" s="74">
        <v>0</v>
      </c>
      <c r="T48" s="74">
        <v>0</v>
      </c>
      <c r="U48" s="74">
        <v>0</v>
      </c>
      <c r="V48" s="74">
        <v>0</v>
      </c>
      <c r="W48" s="74">
        <v>0</v>
      </c>
      <c r="X48" s="74">
        <v>0</v>
      </c>
      <c r="Y48" s="74">
        <v>0</v>
      </c>
      <c r="Z48" s="74">
        <v>0</v>
      </c>
      <c r="AA48" s="74">
        <v>0</v>
      </c>
      <c r="AB48" s="74">
        <v>0</v>
      </c>
      <c r="AC48" s="73">
        <f t="shared" si="1"/>
        <v>0</v>
      </c>
      <c r="AD48" s="73">
        <f t="shared" si="2"/>
        <v>0</v>
      </c>
    </row>
    <row r="49" spans="1:30" ht="31.5" x14ac:dyDescent="0.25">
      <c r="A49" s="17">
        <f t="shared" si="0"/>
        <v>24</v>
      </c>
      <c r="B49" s="25" t="s">
        <v>141</v>
      </c>
      <c r="C49" s="6" t="s">
        <v>140</v>
      </c>
      <c r="D49" s="73">
        <v>0</v>
      </c>
      <c r="E49" s="73">
        <v>0</v>
      </c>
      <c r="F49" s="73">
        <v>0</v>
      </c>
      <c r="G49" s="73">
        <v>0</v>
      </c>
      <c r="H49" s="74">
        <v>0</v>
      </c>
      <c r="I49" s="74">
        <v>0</v>
      </c>
      <c r="J49" s="74">
        <v>0</v>
      </c>
      <c r="K49" s="74">
        <v>0</v>
      </c>
      <c r="L49" s="74">
        <v>0</v>
      </c>
      <c r="M49" s="74">
        <v>0</v>
      </c>
      <c r="N49" s="74">
        <v>0</v>
      </c>
      <c r="O49" s="74">
        <v>0</v>
      </c>
      <c r="P49" s="74">
        <v>0</v>
      </c>
      <c r="Q49" s="74">
        <v>0</v>
      </c>
      <c r="R49" s="74">
        <v>0</v>
      </c>
      <c r="S49" s="74">
        <v>0</v>
      </c>
      <c r="T49" s="74">
        <v>0</v>
      </c>
      <c r="U49" s="74">
        <v>0</v>
      </c>
      <c r="V49" s="74">
        <v>0</v>
      </c>
      <c r="W49" s="74">
        <v>0</v>
      </c>
      <c r="X49" s="74">
        <v>0</v>
      </c>
      <c r="Y49" s="74">
        <v>0</v>
      </c>
      <c r="Z49" s="74">
        <v>0</v>
      </c>
      <c r="AA49" s="74">
        <v>0</v>
      </c>
      <c r="AB49" s="74">
        <v>0</v>
      </c>
      <c r="AC49" s="73">
        <f t="shared" si="1"/>
        <v>0</v>
      </c>
      <c r="AD49" s="73">
        <f t="shared" si="2"/>
        <v>0</v>
      </c>
    </row>
    <row r="50" spans="1:30" ht="31.5" x14ac:dyDescent="0.25">
      <c r="A50" s="17">
        <f t="shared" si="0"/>
        <v>25</v>
      </c>
      <c r="B50" s="25" t="s">
        <v>139</v>
      </c>
      <c r="C50" s="6" t="s">
        <v>138</v>
      </c>
      <c r="D50" s="73">
        <v>0</v>
      </c>
      <c r="E50" s="73">
        <v>0</v>
      </c>
      <c r="F50" s="73">
        <v>0</v>
      </c>
      <c r="G50" s="73">
        <v>0</v>
      </c>
      <c r="H50" s="74">
        <v>0</v>
      </c>
      <c r="I50" s="74">
        <v>0</v>
      </c>
      <c r="J50" s="74">
        <v>0</v>
      </c>
      <c r="K50" s="74">
        <v>0</v>
      </c>
      <c r="L50" s="74">
        <v>0</v>
      </c>
      <c r="M50" s="74">
        <v>0</v>
      </c>
      <c r="N50" s="74">
        <v>0</v>
      </c>
      <c r="O50" s="74">
        <v>0</v>
      </c>
      <c r="P50" s="74">
        <v>0</v>
      </c>
      <c r="Q50" s="74">
        <v>0</v>
      </c>
      <c r="R50" s="74">
        <v>0</v>
      </c>
      <c r="S50" s="74">
        <v>0</v>
      </c>
      <c r="T50" s="74">
        <v>0</v>
      </c>
      <c r="U50" s="74">
        <v>0</v>
      </c>
      <c r="V50" s="74">
        <v>0</v>
      </c>
      <c r="W50" s="74">
        <v>0</v>
      </c>
      <c r="X50" s="74">
        <v>0</v>
      </c>
      <c r="Y50" s="74">
        <v>0</v>
      </c>
      <c r="Z50" s="74">
        <v>0</v>
      </c>
      <c r="AA50" s="74">
        <v>0</v>
      </c>
      <c r="AB50" s="74">
        <v>0</v>
      </c>
      <c r="AC50" s="73">
        <f t="shared" si="1"/>
        <v>0</v>
      </c>
      <c r="AD50" s="73">
        <f t="shared" si="2"/>
        <v>0</v>
      </c>
    </row>
    <row r="51" spans="1:30" x14ac:dyDescent="0.25">
      <c r="A51" s="17">
        <f t="shared" si="0"/>
        <v>26</v>
      </c>
      <c r="B51" s="25" t="s">
        <v>137</v>
      </c>
      <c r="C51" s="6" t="s">
        <v>136</v>
      </c>
      <c r="D51" s="73">
        <v>0</v>
      </c>
      <c r="E51" s="73">
        <v>0</v>
      </c>
      <c r="F51" s="73">
        <f>E51</f>
        <v>0</v>
      </c>
      <c r="G51" s="73">
        <f>F51-H51-K51</f>
        <v>0</v>
      </c>
      <c r="H51" s="74">
        <v>0</v>
      </c>
      <c r="I51" s="74">
        <v>0</v>
      </c>
      <c r="J51" s="74">
        <v>0</v>
      </c>
      <c r="K51" s="74">
        <v>0</v>
      </c>
      <c r="L51" s="74">
        <v>0</v>
      </c>
      <c r="M51" s="74">
        <v>0</v>
      </c>
      <c r="N51" s="74">
        <v>0</v>
      </c>
      <c r="O51" s="74">
        <v>0</v>
      </c>
      <c r="P51" s="74">
        <v>0</v>
      </c>
      <c r="Q51" s="74">
        <v>0</v>
      </c>
      <c r="R51" s="74">
        <v>0</v>
      </c>
      <c r="S51" s="74">
        <v>0</v>
      </c>
      <c r="T51" s="74">
        <v>0</v>
      </c>
      <c r="U51" s="74">
        <v>0</v>
      </c>
      <c r="V51" s="74">
        <v>0</v>
      </c>
      <c r="W51" s="74">
        <v>0</v>
      </c>
      <c r="X51" s="74">
        <v>0</v>
      </c>
      <c r="Y51" s="74">
        <v>0</v>
      </c>
      <c r="Z51" s="74">
        <v>0</v>
      </c>
      <c r="AA51" s="74">
        <v>0</v>
      </c>
      <c r="AB51" s="74">
        <v>0</v>
      </c>
      <c r="AC51" s="73">
        <f t="shared" si="1"/>
        <v>0</v>
      </c>
      <c r="AD51" s="73">
        <f t="shared" si="2"/>
        <v>0</v>
      </c>
    </row>
    <row r="52" spans="1:30" ht="18.75" x14ac:dyDescent="0.25">
      <c r="A52" s="17">
        <f t="shared" si="0"/>
        <v>27</v>
      </c>
      <c r="B52" s="25" t="s">
        <v>135</v>
      </c>
      <c r="C52" s="183" t="s">
        <v>563</v>
      </c>
      <c r="D52" s="184">
        <v>0</v>
      </c>
      <c r="E52" s="184">
        <v>0</v>
      </c>
      <c r="F52" s="184">
        <v>0</v>
      </c>
      <c r="G52" s="184">
        <v>0</v>
      </c>
      <c r="H52" s="185">
        <v>0</v>
      </c>
      <c r="I52" s="185">
        <v>0</v>
      </c>
      <c r="J52" s="74">
        <v>0</v>
      </c>
      <c r="K52" s="74">
        <v>0</v>
      </c>
      <c r="L52" s="74">
        <v>0</v>
      </c>
      <c r="M52" s="185">
        <v>0</v>
      </c>
      <c r="N52" s="74">
        <v>0</v>
      </c>
      <c r="O52" s="74">
        <v>0</v>
      </c>
      <c r="P52" s="74">
        <v>0</v>
      </c>
      <c r="Q52" s="185">
        <v>0</v>
      </c>
      <c r="R52" s="74">
        <v>0</v>
      </c>
      <c r="S52" s="74">
        <v>0</v>
      </c>
      <c r="T52" s="74">
        <v>0</v>
      </c>
      <c r="U52" s="185">
        <v>0</v>
      </c>
      <c r="V52" s="74">
        <v>0</v>
      </c>
      <c r="W52" s="74">
        <v>0</v>
      </c>
      <c r="X52" s="74">
        <v>0</v>
      </c>
      <c r="Y52" s="185">
        <v>0</v>
      </c>
      <c r="Z52" s="74">
        <v>0</v>
      </c>
      <c r="AA52" s="74">
        <v>0</v>
      </c>
      <c r="AB52" s="74">
        <v>0</v>
      </c>
      <c r="AC52" s="73">
        <f t="shared" si="1"/>
        <v>0</v>
      </c>
      <c r="AD52" s="73">
        <f t="shared" si="2"/>
        <v>0</v>
      </c>
    </row>
    <row r="53" spans="1:30" ht="35.25" customHeight="1" x14ac:dyDescent="0.25">
      <c r="A53" s="17">
        <f t="shared" si="0"/>
        <v>28</v>
      </c>
      <c r="B53" s="27" t="s">
        <v>57</v>
      </c>
      <c r="C53" s="26" t="s">
        <v>134</v>
      </c>
      <c r="D53" s="73">
        <v>0</v>
      </c>
      <c r="E53" s="73">
        <v>0</v>
      </c>
      <c r="F53" s="73">
        <v>0</v>
      </c>
      <c r="G53" s="73">
        <v>0</v>
      </c>
      <c r="H53" s="73">
        <v>0</v>
      </c>
      <c r="I53" s="73">
        <v>0</v>
      </c>
      <c r="J53" s="73">
        <v>0</v>
      </c>
      <c r="K53" s="73">
        <v>0</v>
      </c>
      <c r="L53" s="73">
        <v>0</v>
      </c>
      <c r="M53" s="73">
        <v>0</v>
      </c>
      <c r="N53" s="73">
        <v>0</v>
      </c>
      <c r="O53" s="73">
        <v>0</v>
      </c>
      <c r="P53" s="73">
        <v>0</v>
      </c>
      <c r="Q53" s="73">
        <v>0</v>
      </c>
      <c r="R53" s="73">
        <v>0</v>
      </c>
      <c r="S53" s="73">
        <v>0</v>
      </c>
      <c r="T53" s="73">
        <v>0</v>
      </c>
      <c r="U53" s="73">
        <v>0</v>
      </c>
      <c r="V53" s="73">
        <v>0</v>
      </c>
      <c r="W53" s="73">
        <v>0</v>
      </c>
      <c r="X53" s="73">
        <v>0</v>
      </c>
      <c r="Y53" s="73">
        <v>0</v>
      </c>
      <c r="Z53" s="73">
        <v>0</v>
      </c>
      <c r="AA53" s="73">
        <v>0</v>
      </c>
      <c r="AB53" s="73">
        <v>0</v>
      </c>
      <c r="AC53" s="73">
        <f t="shared" si="1"/>
        <v>0</v>
      </c>
      <c r="AD53" s="73">
        <f t="shared" si="2"/>
        <v>0</v>
      </c>
    </row>
    <row r="54" spans="1:30" x14ac:dyDescent="0.25">
      <c r="A54" s="17">
        <f t="shared" si="0"/>
        <v>29</v>
      </c>
      <c r="B54" s="25" t="s">
        <v>133</v>
      </c>
      <c r="C54" s="6" t="s">
        <v>132</v>
      </c>
      <c r="D54" s="73">
        <v>0</v>
      </c>
      <c r="E54" s="73">
        <v>0</v>
      </c>
      <c r="F54" s="73">
        <f t="shared" ref="F54:F59" si="4">E54</f>
        <v>0</v>
      </c>
      <c r="G54" s="73">
        <f t="shared" ref="G54:G59" si="5">F54-H54-K54</f>
        <v>0</v>
      </c>
      <c r="H54" s="74">
        <v>0</v>
      </c>
      <c r="I54" s="74">
        <v>0</v>
      </c>
      <c r="J54" s="74">
        <v>0</v>
      </c>
      <c r="K54" s="74">
        <v>0</v>
      </c>
      <c r="L54" s="74">
        <v>0</v>
      </c>
      <c r="M54" s="74">
        <v>0</v>
      </c>
      <c r="N54" s="74">
        <v>0</v>
      </c>
      <c r="O54" s="74">
        <v>0</v>
      </c>
      <c r="P54" s="74">
        <v>0</v>
      </c>
      <c r="Q54" s="74">
        <v>0</v>
      </c>
      <c r="R54" s="74">
        <v>0</v>
      </c>
      <c r="S54" s="74">
        <v>0</v>
      </c>
      <c r="T54" s="74">
        <v>0</v>
      </c>
      <c r="U54" s="74">
        <v>0</v>
      </c>
      <c r="V54" s="74">
        <v>0</v>
      </c>
      <c r="W54" s="74">
        <v>0</v>
      </c>
      <c r="X54" s="74">
        <v>0</v>
      </c>
      <c r="Y54" s="74">
        <v>0</v>
      </c>
      <c r="Z54" s="74">
        <v>0</v>
      </c>
      <c r="AA54" s="74">
        <v>0</v>
      </c>
      <c r="AB54" s="74">
        <v>0</v>
      </c>
      <c r="AC54" s="73">
        <f t="shared" si="1"/>
        <v>0</v>
      </c>
      <c r="AD54" s="73">
        <f t="shared" si="2"/>
        <v>0</v>
      </c>
    </row>
    <row r="55" spans="1:30" x14ac:dyDescent="0.25">
      <c r="A55" s="17">
        <f t="shared" si="0"/>
        <v>30</v>
      </c>
      <c r="B55" s="25" t="s">
        <v>131</v>
      </c>
      <c r="C55" s="6" t="s">
        <v>125</v>
      </c>
      <c r="D55" s="73">
        <v>0</v>
      </c>
      <c r="E55" s="73">
        <v>0</v>
      </c>
      <c r="F55" s="73">
        <f t="shared" si="4"/>
        <v>0</v>
      </c>
      <c r="G55" s="73">
        <f t="shared" si="5"/>
        <v>0</v>
      </c>
      <c r="H55" s="74">
        <v>0</v>
      </c>
      <c r="I55" s="74">
        <v>0</v>
      </c>
      <c r="J55" s="74">
        <v>0</v>
      </c>
      <c r="K55" s="74">
        <v>0</v>
      </c>
      <c r="L55" s="74">
        <v>0</v>
      </c>
      <c r="M55" s="74">
        <v>0</v>
      </c>
      <c r="N55" s="74">
        <v>0</v>
      </c>
      <c r="O55" s="74">
        <v>0</v>
      </c>
      <c r="P55" s="74">
        <v>0</v>
      </c>
      <c r="Q55" s="74">
        <v>0</v>
      </c>
      <c r="R55" s="74">
        <v>0</v>
      </c>
      <c r="S55" s="74">
        <v>0</v>
      </c>
      <c r="T55" s="74">
        <v>0</v>
      </c>
      <c r="U55" s="74">
        <v>0</v>
      </c>
      <c r="V55" s="74">
        <v>0</v>
      </c>
      <c r="W55" s="74">
        <v>0</v>
      </c>
      <c r="X55" s="74">
        <v>0</v>
      </c>
      <c r="Y55" s="74">
        <v>0</v>
      </c>
      <c r="Z55" s="74">
        <v>0</v>
      </c>
      <c r="AA55" s="74">
        <v>0</v>
      </c>
      <c r="AB55" s="74">
        <v>0</v>
      </c>
      <c r="AC55" s="73">
        <f t="shared" si="1"/>
        <v>0</v>
      </c>
      <c r="AD55" s="73">
        <f t="shared" si="2"/>
        <v>0</v>
      </c>
    </row>
    <row r="56" spans="1:30" x14ac:dyDescent="0.25">
      <c r="A56" s="17">
        <f t="shared" si="0"/>
        <v>31</v>
      </c>
      <c r="B56" s="25" t="s">
        <v>130</v>
      </c>
      <c r="C56" s="183" t="s">
        <v>124</v>
      </c>
      <c r="D56" s="184">
        <v>0</v>
      </c>
      <c r="E56" s="184">
        <v>0</v>
      </c>
      <c r="F56" s="73">
        <f t="shared" si="4"/>
        <v>0</v>
      </c>
      <c r="G56" s="73">
        <f t="shared" si="5"/>
        <v>0</v>
      </c>
      <c r="H56" s="185">
        <v>0</v>
      </c>
      <c r="I56" s="185">
        <v>0</v>
      </c>
      <c r="J56" s="74">
        <v>0</v>
      </c>
      <c r="K56" s="74">
        <v>0</v>
      </c>
      <c r="L56" s="74">
        <v>0</v>
      </c>
      <c r="M56" s="185">
        <v>0</v>
      </c>
      <c r="N56" s="74">
        <v>0</v>
      </c>
      <c r="O56" s="74">
        <v>0</v>
      </c>
      <c r="P56" s="74">
        <v>0</v>
      </c>
      <c r="Q56" s="185">
        <v>0</v>
      </c>
      <c r="R56" s="74">
        <v>0</v>
      </c>
      <c r="S56" s="74">
        <v>0</v>
      </c>
      <c r="T56" s="74">
        <v>0</v>
      </c>
      <c r="U56" s="185">
        <v>0</v>
      </c>
      <c r="V56" s="74">
        <v>0</v>
      </c>
      <c r="W56" s="74">
        <v>0</v>
      </c>
      <c r="X56" s="74">
        <v>0</v>
      </c>
      <c r="Y56" s="185">
        <v>0</v>
      </c>
      <c r="Z56" s="74">
        <v>0</v>
      </c>
      <c r="AA56" s="74">
        <v>0</v>
      </c>
      <c r="AB56" s="74">
        <v>0</v>
      </c>
      <c r="AC56" s="73">
        <f t="shared" si="1"/>
        <v>0</v>
      </c>
      <c r="AD56" s="73">
        <f t="shared" si="2"/>
        <v>0</v>
      </c>
    </row>
    <row r="57" spans="1:30" x14ac:dyDescent="0.25">
      <c r="A57" s="17">
        <f t="shared" si="0"/>
        <v>32</v>
      </c>
      <c r="B57" s="25" t="s">
        <v>129</v>
      </c>
      <c r="C57" s="183" t="s">
        <v>123</v>
      </c>
      <c r="D57" s="184">
        <v>0</v>
      </c>
      <c r="E57" s="184">
        <v>0</v>
      </c>
      <c r="F57" s="73">
        <f t="shared" si="4"/>
        <v>0</v>
      </c>
      <c r="G57" s="73">
        <f t="shared" si="5"/>
        <v>0</v>
      </c>
      <c r="H57" s="185">
        <v>0</v>
      </c>
      <c r="I57" s="185">
        <v>0</v>
      </c>
      <c r="J57" s="74">
        <v>0</v>
      </c>
      <c r="K57" s="74">
        <v>0</v>
      </c>
      <c r="L57" s="74">
        <v>0</v>
      </c>
      <c r="M57" s="185">
        <v>0</v>
      </c>
      <c r="N57" s="74">
        <v>0</v>
      </c>
      <c r="O57" s="74">
        <v>0</v>
      </c>
      <c r="P57" s="74">
        <v>0</v>
      </c>
      <c r="Q57" s="185">
        <v>0</v>
      </c>
      <c r="R57" s="74">
        <v>0</v>
      </c>
      <c r="S57" s="74">
        <v>0</v>
      </c>
      <c r="T57" s="74">
        <v>0</v>
      </c>
      <c r="U57" s="185">
        <v>0</v>
      </c>
      <c r="V57" s="74">
        <v>0</v>
      </c>
      <c r="W57" s="74">
        <v>0</v>
      </c>
      <c r="X57" s="74">
        <v>0</v>
      </c>
      <c r="Y57" s="185">
        <v>0</v>
      </c>
      <c r="Z57" s="74">
        <v>0</v>
      </c>
      <c r="AA57" s="74">
        <v>0</v>
      </c>
      <c r="AB57" s="74">
        <v>0</v>
      </c>
      <c r="AC57" s="73">
        <f t="shared" si="1"/>
        <v>0</v>
      </c>
      <c r="AD57" s="73">
        <f t="shared" si="2"/>
        <v>0</v>
      </c>
    </row>
    <row r="58" spans="1:30" x14ac:dyDescent="0.25">
      <c r="A58" s="17">
        <f t="shared" si="0"/>
        <v>33</v>
      </c>
      <c r="B58" s="25" t="s">
        <v>128</v>
      </c>
      <c r="C58" s="183" t="s">
        <v>122</v>
      </c>
      <c r="D58" s="184">
        <v>0</v>
      </c>
      <c r="E58" s="184">
        <v>0</v>
      </c>
      <c r="F58" s="73">
        <f t="shared" si="4"/>
        <v>0</v>
      </c>
      <c r="G58" s="73">
        <f t="shared" si="5"/>
        <v>0</v>
      </c>
      <c r="H58" s="185">
        <v>0</v>
      </c>
      <c r="I58" s="185">
        <v>0</v>
      </c>
      <c r="J58" s="74">
        <v>0</v>
      </c>
      <c r="K58" s="74">
        <v>0</v>
      </c>
      <c r="L58" s="74">
        <v>0</v>
      </c>
      <c r="M58" s="185">
        <v>0</v>
      </c>
      <c r="N58" s="74">
        <v>0</v>
      </c>
      <c r="O58" s="74">
        <v>0</v>
      </c>
      <c r="P58" s="74">
        <v>0</v>
      </c>
      <c r="Q58" s="185">
        <v>0</v>
      </c>
      <c r="R58" s="74">
        <v>0</v>
      </c>
      <c r="S58" s="74">
        <v>0</v>
      </c>
      <c r="T58" s="74">
        <v>0</v>
      </c>
      <c r="U58" s="185">
        <v>0</v>
      </c>
      <c r="V58" s="74">
        <v>0</v>
      </c>
      <c r="W58" s="74">
        <v>0</v>
      </c>
      <c r="X58" s="74">
        <v>0</v>
      </c>
      <c r="Y58" s="185">
        <v>0</v>
      </c>
      <c r="Z58" s="74">
        <v>0</v>
      </c>
      <c r="AA58" s="74">
        <v>0</v>
      </c>
      <c r="AB58" s="74">
        <v>0</v>
      </c>
      <c r="AC58" s="73">
        <f t="shared" si="1"/>
        <v>0</v>
      </c>
      <c r="AD58" s="73">
        <f t="shared" si="2"/>
        <v>0</v>
      </c>
    </row>
    <row r="59" spans="1:30" ht="18.75" x14ac:dyDescent="0.25">
      <c r="A59" s="17">
        <f t="shared" si="0"/>
        <v>34</v>
      </c>
      <c r="B59" s="25" t="s">
        <v>127</v>
      </c>
      <c r="C59" s="183" t="s">
        <v>564</v>
      </c>
      <c r="D59" s="184">
        <v>0</v>
      </c>
      <c r="E59" s="184">
        <v>0</v>
      </c>
      <c r="F59" s="73">
        <f t="shared" si="4"/>
        <v>0</v>
      </c>
      <c r="G59" s="73">
        <f t="shared" si="5"/>
        <v>0</v>
      </c>
      <c r="H59" s="185">
        <v>0</v>
      </c>
      <c r="I59" s="185">
        <v>0</v>
      </c>
      <c r="J59" s="74">
        <v>0</v>
      </c>
      <c r="K59" s="74">
        <v>0</v>
      </c>
      <c r="L59" s="74">
        <v>0</v>
      </c>
      <c r="M59" s="185">
        <v>0</v>
      </c>
      <c r="N59" s="74">
        <v>0</v>
      </c>
      <c r="O59" s="74">
        <v>0</v>
      </c>
      <c r="P59" s="74">
        <v>0</v>
      </c>
      <c r="Q59" s="185">
        <v>0</v>
      </c>
      <c r="R59" s="74">
        <v>0</v>
      </c>
      <c r="S59" s="74">
        <v>0</v>
      </c>
      <c r="T59" s="74">
        <v>0</v>
      </c>
      <c r="U59" s="185">
        <v>0</v>
      </c>
      <c r="V59" s="74">
        <v>0</v>
      </c>
      <c r="W59" s="74">
        <v>0</v>
      </c>
      <c r="X59" s="74">
        <v>0</v>
      </c>
      <c r="Y59" s="185">
        <v>0</v>
      </c>
      <c r="Z59" s="74">
        <v>0</v>
      </c>
      <c r="AA59" s="74">
        <v>0</v>
      </c>
      <c r="AB59" s="74">
        <v>0</v>
      </c>
      <c r="AC59" s="73">
        <f t="shared" si="1"/>
        <v>0</v>
      </c>
      <c r="AD59" s="73">
        <f t="shared" si="2"/>
        <v>0</v>
      </c>
    </row>
    <row r="60" spans="1:30" ht="36.75" customHeight="1" x14ac:dyDescent="0.25">
      <c r="A60" s="17">
        <f t="shared" si="0"/>
        <v>35</v>
      </c>
      <c r="B60" s="27" t="s">
        <v>56</v>
      </c>
      <c r="C60" s="186" t="s">
        <v>202</v>
      </c>
      <c r="D60" s="73">
        <v>0</v>
      </c>
      <c r="E60" s="73">
        <v>0</v>
      </c>
      <c r="F60" s="73">
        <v>0</v>
      </c>
      <c r="G60" s="73">
        <v>0</v>
      </c>
      <c r="H60" s="73">
        <v>0</v>
      </c>
      <c r="I60" s="73">
        <v>0</v>
      </c>
      <c r="J60" s="73">
        <v>0</v>
      </c>
      <c r="K60" s="73">
        <v>0</v>
      </c>
      <c r="L60" s="73">
        <v>0</v>
      </c>
      <c r="M60" s="73">
        <v>0</v>
      </c>
      <c r="N60" s="73">
        <v>0</v>
      </c>
      <c r="O60" s="73">
        <v>0</v>
      </c>
      <c r="P60" s="73">
        <v>0</v>
      </c>
      <c r="Q60" s="73">
        <v>0</v>
      </c>
      <c r="R60" s="73">
        <v>0</v>
      </c>
      <c r="S60" s="73">
        <v>0</v>
      </c>
      <c r="T60" s="73">
        <v>0</v>
      </c>
      <c r="U60" s="73">
        <v>0</v>
      </c>
      <c r="V60" s="73">
        <v>0</v>
      </c>
      <c r="W60" s="73">
        <v>0</v>
      </c>
      <c r="X60" s="73">
        <v>0</v>
      </c>
      <c r="Y60" s="73">
        <v>0</v>
      </c>
      <c r="Z60" s="73">
        <v>0</v>
      </c>
      <c r="AA60" s="73">
        <v>0</v>
      </c>
      <c r="AB60" s="73">
        <v>0</v>
      </c>
      <c r="AC60" s="73">
        <f t="shared" si="1"/>
        <v>0</v>
      </c>
      <c r="AD60" s="73">
        <f t="shared" si="2"/>
        <v>0</v>
      </c>
    </row>
    <row r="61" spans="1:30" x14ac:dyDescent="0.25">
      <c r="A61" s="17">
        <f t="shared" si="0"/>
        <v>36</v>
      </c>
      <c r="B61" s="27" t="s">
        <v>54</v>
      </c>
      <c r="C61" s="26" t="s">
        <v>126</v>
      </c>
      <c r="D61" s="73">
        <v>0</v>
      </c>
      <c r="E61" s="73">
        <v>0</v>
      </c>
      <c r="F61" s="73">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3">
        <v>0</v>
      </c>
      <c r="AC61" s="73">
        <f t="shared" si="1"/>
        <v>0</v>
      </c>
      <c r="AD61" s="73">
        <f t="shared" si="2"/>
        <v>0</v>
      </c>
    </row>
    <row r="62" spans="1:30" x14ac:dyDescent="0.25">
      <c r="A62" s="17">
        <f t="shared" si="0"/>
        <v>37</v>
      </c>
      <c r="B62" s="25" t="s">
        <v>196</v>
      </c>
      <c r="C62" s="187" t="s">
        <v>146</v>
      </c>
      <c r="D62" s="188">
        <v>0</v>
      </c>
      <c r="E62" s="188">
        <v>0</v>
      </c>
      <c r="F62" s="188">
        <v>0</v>
      </c>
      <c r="G62" s="188">
        <v>0</v>
      </c>
      <c r="H62" s="189">
        <v>0</v>
      </c>
      <c r="I62" s="189">
        <v>0</v>
      </c>
      <c r="J62" s="74">
        <v>0</v>
      </c>
      <c r="K62" s="74">
        <v>0</v>
      </c>
      <c r="L62" s="74">
        <v>0</v>
      </c>
      <c r="M62" s="189">
        <v>0</v>
      </c>
      <c r="N62" s="74">
        <v>0</v>
      </c>
      <c r="O62" s="74">
        <v>0</v>
      </c>
      <c r="P62" s="74">
        <v>0</v>
      </c>
      <c r="Q62" s="189">
        <v>0</v>
      </c>
      <c r="R62" s="74">
        <v>0</v>
      </c>
      <c r="S62" s="74">
        <v>0</v>
      </c>
      <c r="T62" s="74">
        <v>0</v>
      </c>
      <c r="U62" s="189">
        <v>0</v>
      </c>
      <c r="V62" s="74">
        <v>0</v>
      </c>
      <c r="W62" s="74">
        <v>0</v>
      </c>
      <c r="X62" s="74">
        <v>0</v>
      </c>
      <c r="Y62" s="189">
        <v>0</v>
      </c>
      <c r="Z62" s="74">
        <v>0</v>
      </c>
      <c r="AA62" s="74">
        <v>0</v>
      </c>
      <c r="AB62" s="74">
        <v>0</v>
      </c>
      <c r="AC62" s="73">
        <f t="shared" si="1"/>
        <v>0</v>
      </c>
      <c r="AD62" s="73">
        <f t="shared" si="2"/>
        <v>0</v>
      </c>
    </row>
    <row r="63" spans="1:30" x14ac:dyDescent="0.25">
      <c r="A63" s="17">
        <f t="shared" si="0"/>
        <v>38</v>
      </c>
      <c r="B63" s="25" t="s">
        <v>197</v>
      </c>
      <c r="C63" s="187" t="s">
        <v>144</v>
      </c>
      <c r="D63" s="188">
        <v>0</v>
      </c>
      <c r="E63" s="188">
        <v>0</v>
      </c>
      <c r="F63" s="188">
        <v>0</v>
      </c>
      <c r="G63" s="188">
        <v>0</v>
      </c>
      <c r="H63" s="189">
        <v>0</v>
      </c>
      <c r="I63" s="189">
        <v>0</v>
      </c>
      <c r="J63" s="74">
        <v>0</v>
      </c>
      <c r="K63" s="74">
        <v>0</v>
      </c>
      <c r="L63" s="74">
        <v>0</v>
      </c>
      <c r="M63" s="189">
        <v>0</v>
      </c>
      <c r="N63" s="74">
        <v>0</v>
      </c>
      <c r="O63" s="74">
        <v>0</v>
      </c>
      <c r="P63" s="74">
        <v>0</v>
      </c>
      <c r="Q63" s="189">
        <v>0</v>
      </c>
      <c r="R63" s="74">
        <v>0</v>
      </c>
      <c r="S63" s="74">
        <v>0</v>
      </c>
      <c r="T63" s="74">
        <v>0</v>
      </c>
      <c r="U63" s="189">
        <v>0</v>
      </c>
      <c r="V63" s="74">
        <v>0</v>
      </c>
      <c r="W63" s="74">
        <v>0</v>
      </c>
      <c r="X63" s="74">
        <v>0</v>
      </c>
      <c r="Y63" s="189">
        <v>0</v>
      </c>
      <c r="Z63" s="74">
        <v>0</v>
      </c>
      <c r="AA63" s="74">
        <v>0</v>
      </c>
      <c r="AB63" s="74">
        <v>0</v>
      </c>
      <c r="AC63" s="73">
        <f t="shared" si="1"/>
        <v>0</v>
      </c>
      <c r="AD63" s="73">
        <f t="shared" si="2"/>
        <v>0</v>
      </c>
    </row>
    <row r="64" spans="1:30" x14ac:dyDescent="0.25">
      <c r="A64" s="17">
        <f t="shared" si="0"/>
        <v>39</v>
      </c>
      <c r="B64" s="25" t="s">
        <v>198</v>
      </c>
      <c r="C64" s="187" t="s">
        <v>142</v>
      </c>
      <c r="D64" s="188">
        <v>0</v>
      </c>
      <c r="E64" s="188">
        <v>0</v>
      </c>
      <c r="F64" s="188">
        <v>0</v>
      </c>
      <c r="G64" s="188">
        <v>0</v>
      </c>
      <c r="H64" s="189">
        <v>0</v>
      </c>
      <c r="I64" s="189">
        <v>0</v>
      </c>
      <c r="J64" s="74">
        <v>0</v>
      </c>
      <c r="K64" s="74">
        <v>0</v>
      </c>
      <c r="L64" s="74">
        <v>0</v>
      </c>
      <c r="M64" s="189">
        <v>0</v>
      </c>
      <c r="N64" s="74">
        <v>0</v>
      </c>
      <c r="O64" s="74">
        <v>0</v>
      </c>
      <c r="P64" s="74">
        <v>0</v>
      </c>
      <c r="Q64" s="189">
        <v>0</v>
      </c>
      <c r="R64" s="74">
        <v>0</v>
      </c>
      <c r="S64" s="74">
        <v>0</v>
      </c>
      <c r="T64" s="74">
        <v>0</v>
      </c>
      <c r="U64" s="189">
        <v>0</v>
      </c>
      <c r="V64" s="74">
        <v>0</v>
      </c>
      <c r="W64" s="74">
        <v>0</v>
      </c>
      <c r="X64" s="74">
        <v>0</v>
      </c>
      <c r="Y64" s="189">
        <v>0</v>
      </c>
      <c r="Z64" s="74">
        <v>0</v>
      </c>
      <c r="AA64" s="74">
        <v>0</v>
      </c>
      <c r="AB64" s="74">
        <v>0</v>
      </c>
      <c r="AC64" s="73">
        <f t="shared" si="1"/>
        <v>0</v>
      </c>
      <c r="AD64" s="73">
        <f t="shared" si="2"/>
        <v>0</v>
      </c>
    </row>
    <row r="65" spans="1:30" x14ac:dyDescent="0.25">
      <c r="A65" s="17">
        <f t="shared" si="0"/>
        <v>40</v>
      </c>
      <c r="B65" s="25" t="s">
        <v>199</v>
      </c>
      <c r="C65" s="187" t="s">
        <v>201</v>
      </c>
      <c r="D65" s="188">
        <v>0</v>
      </c>
      <c r="E65" s="188">
        <v>0</v>
      </c>
      <c r="F65" s="188">
        <v>0</v>
      </c>
      <c r="G65" s="188">
        <v>0</v>
      </c>
      <c r="H65" s="189">
        <v>0</v>
      </c>
      <c r="I65" s="189">
        <v>0</v>
      </c>
      <c r="J65" s="74">
        <v>0</v>
      </c>
      <c r="K65" s="74">
        <v>0</v>
      </c>
      <c r="L65" s="74">
        <v>0</v>
      </c>
      <c r="M65" s="189">
        <v>0</v>
      </c>
      <c r="N65" s="74">
        <v>0</v>
      </c>
      <c r="O65" s="74">
        <v>0</v>
      </c>
      <c r="P65" s="74">
        <v>0</v>
      </c>
      <c r="Q65" s="189">
        <v>0</v>
      </c>
      <c r="R65" s="74">
        <v>0</v>
      </c>
      <c r="S65" s="74">
        <v>0</v>
      </c>
      <c r="T65" s="74">
        <v>0</v>
      </c>
      <c r="U65" s="189">
        <v>0</v>
      </c>
      <c r="V65" s="74">
        <v>0</v>
      </c>
      <c r="W65" s="74">
        <v>0</v>
      </c>
      <c r="X65" s="74">
        <v>0</v>
      </c>
      <c r="Y65" s="189">
        <v>0</v>
      </c>
      <c r="Z65" s="74">
        <v>0</v>
      </c>
      <c r="AA65" s="74">
        <v>0</v>
      </c>
      <c r="AB65" s="74">
        <v>0</v>
      </c>
      <c r="AC65" s="73">
        <f t="shared" si="1"/>
        <v>0</v>
      </c>
      <c r="AD65" s="73">
        <f t="shared" si="2"/>
        <v>0</v>
      </c>
    </row>
    <row r="66" spans="1:30" ht="18.75" x14ac:dyDescent="0.25">
      <c r="A66" s="17">
        <f t="shared" si="0"/>
        <v>41</v>
      </c>
      <c r="B66" s="25" t="s">
        <v>200</v>
      </c>
      <c r="C66" s="183" t="s">
        <v>564</v>
      </c>
      <c r="D66" s="184">
        <v>0</v>
      </c>
      <c r="E66" s="184">
        <v>0</v>
      </c>
      <c r="F66" s="184">
        <v>0</v>
      </c>
      <c r="G66" s="184">
        <v>0</v>
      </c>
      <c r="H66" s="185">
        <v>0</v>
      </c>
      <c r="I66" s="185">
        <v>0</v>
      </c>
      <c r="J66" s="74">
        <v>0</v>
      </c>
      <c r="K66" s="74">
        <v>0</v>
      </c>
      <c r="L66" s="74">
        <v>0</v>
      </c>
      <c r="M66" s="185">
        <v>0</v>
      </c>
      <c r="N66" s="74">
        <v>0</v>
      </c>
      <c r="O66" s="74">
        <v>0</v>
      </c>
      <c r="P66" s="74">
        <v>0</v>
      </c>
      <c r="Q66" s="185">
        <v>0</v>
      </c>
      <c r="R66" s="74">
        <v>0</v>
      </c>
      <c r="S66" s="74">
        <v>0</v>
      </c>
      <c r="T66" s="74">
        <v>0</v>
      </c>
      <c r="U66" s="185">
        <v>0</v>
      </c>
      <c r="V66" s="74">
        <v>0</v>
      </c>
      <c r="W66" s="74">
        <v>0</v>
      </c>
      <c r="X66" s="74">
        <v>0</v>
      </c>
      <c r="Y66" s="185">
        <v>0</v>
      </c>
      <c r="Z66" s="74">
        <v>0</v>
      </c>
      <c r="AA66" s="74">
        <v>0</v>
      </c>
      <c r="AB66" s="74">
        <v>0</v>
      </c>
      <c r="AC66" s="73">
        <f t="shared" si="1"/>
        <v>0</v>
      </c>
      <c r="AD66" s="73">
        <f t="shared" si="2"/>
        <v>0</v>
      </c>
    </row>
    <row r="67" spans="1:30" x14ac:dyDescent="0.25">
      <c r="B67" s="23"/>
      <c r="C67" s="24"/>
      <c r="D67" s="24"/>
      <c r="E67" s="24"/>
      <c r="F67" s="24"/>
      <c r="G67" s="24"/>
      <c r="H67" s="24"/>
      <c r="I67" s="24"/>
      <c r="J67" s="24"/>
      <c r="K67" s="24"/>
      <c r="L67" s="24"/>
      <c r="M67" s="23"/>
      <c r="N67" s="23"/>
      <c r="O67" s="18"/>
      <c r="P67" s="18"/>
      <c r="Q67" s="18"/>
      <c r="R67" s="18"/>
      <c r="S67" s="18"/>
      <c r="T67" s="18"/>
      <c r="U67" s="18"/>
      <c r="V67" s="18"/>
      <c r="W67" s="18"/>
      <c r="X67" s="18"/>
      <c r="Y67" s="18"/>
      <c r="Z67" s="18"/>
      <c r="AA67" s="18"/>
      <c r="AB67" s="18"/>
      <c r="AC67" s="18"/>
    </row>
    <row r="68" spans="1:30" ht="54" customHeight="1" x14ac:dyDescent="0.25">
      <c r="B68" s="18"/>
      <c r="C68" s="371"/>
      <c r="D68" s="371"/>
      <c r="E68" s="371"/>
      <c r="F68" s="371"/>
      <c r="G68" s="371"/>
      <c r="H68" s="371"/>
      <c r="I68" s="371"/>
      <c r="J68" s="371"/>
      <c r="K68" s="215"/>
      <c r="L68" s="215"/>
      <c r="M68" s="22"/>
      <c r="N68" s="22"/>
      <c r="O68" s="22"/>
      <c r="P68" s="22"/>
      <c r="Q68" s="22"/>
      <c r="R68" s="22"/>
      <c r="S68" s="22"/>
      <c r="T68" s="22"/>
      <c r="U68" s="22"/>
      <c r="V68" s="22"/>
      <c r="W68" s="22"/>
      <c r="X68" s="22"/>
      <c r="Y68" s="22"/>
      <c r="Z68" s="22"/>
      <c r="AA68" s="22"/>
      <c r="AB68" s="22"/>
      <c r="AC68" s="22"/>
    </row>
    <row r="69" spans="1:30" x14ac:dyDescent="0.25">
      <c r="B69" s="18"/>
      <c r="C69" s="18"/>
      <c r="D69" s="18"/>
      <c r="E69" s="18"/>
      <c r="F69" s="18"/>
      <c r="G69" s="18"/>
      <c r="M69" s="18"/>
      <c r="N69" s="18"/>
      <c r="O69" s="18"/>
      <c r="P69" s="18"/>
      <c r="Q69" s="18"/>
      <c r="R69" s="18"/>
      <c r="S69" s="18"/>
      <c r="T69" s="18"/>
      <c r="U69" s="18"/>
      <c r="V69" s="18"/>
      <c r="W69" s="18"/>
      <c r="X69" s="18"/>
      <c r="Y69" s="18"/>
      <c r="Z69" s="18"/>
      <c r="AA69" s="18"/>
      <c r="AB69" s="18"/>
      <c r="AC69" s="18"/>
    </row>
    <row r="70" spans="1:30" ht="50.25" customHeight="1" x14ac:dyDescent="0.25">
      <c r="B70" s="18"/>
      <c r="C70" s="372"/>
      <c r="D70" s="372"/>
      <c r="E70" s="372"/>
      <c r="F70" s="372"/>
      <c r="G70" s="372"/>
      <c r="H70" s="372"/>
      <c r="I70" s="372"/>
      <c r="J70" s="372"/>
      <c r="K70" s="216"/>
      <c r="L70" s="216"/>
      <c r="M70" s="18"/>
      <c r="N70" s="18"/>
      <c r="O70" s="18"/>
      <c r="P70" s="18"/>
      <c r="Q70" s="18"/>
      <c r="R70" s="18"/>
      <c r="S70" s="18"/>
      <c r="T70" s="18"/>
      <c r="U70" s="18"/>
      <c r="V70" s="18"/>
      <c r="W70" s="18"/>
      <c r="X70" s="18"/>
      <c r="Y70" s="18"/>
      <c r="Z70" s="18"/>
      <c r="AA70" s="18"/>
      <c r="AB70" s="18"/>
      <c r="AC70" s="18"/>
    </row>
    <row r="71" spans="1:30" x14ac:dyDescent="0.25">
      <c r="B71" s="18"/>
      <c r="C71" s="18"/>
      <c r="D71" s="18"/>
      <c r="E71" s="18"/>
      <c r="F71" s="18"/>
      <c r="G71" s="18"/>
      <c r="M71" s="18"/>
      <c r="N71" s="18"/>
      <c r="O71" s="18"/>
      <c r="P71" s="18"/>
      <c r="Q71" s="18"/>
      <c r="R71" s="18"/>
      <c r="S71" s="18"/>
      <c r="T71" s="18"/>
      <c r="U71" s="18"/>
      <c r="V71" s="18"/>
      <c r="W71" s="18"/>
      <c r="X71" s="18"/>
      <c r="Y71" s="18"/>
      <c r="Z71" s="18"/>
      <c r="AA71" s="18"/>
      <c r="AB71" s="18"/>
      <c r="AC71" s="18"/>
    </row>
    <row r="72" spans="1:30" ht="36.75" customHeight="1" x14ac:dyDescent="0.25">
      <c r="B72" s="18"/>
      <c r="C72" s="371"/>
      <c r="D72" s="371"/>
      <c r="E72" s="371"/>
      <c r="F72" s="371"/>
      <c r="G72" s="371"/>
      <c r="H72" s="371"/>
      <c r="I72" s="371"/>
      <c r="J72" s="371"/>
      <c r="K72" s="215"/>
      <c r="L72" s="215"/>
      <c r="M72" s="18"/>
      <c r="N72" s="18"/>
      <c r="O72" s="18"/>
      <c r="P72" s="18"/>
      <c r="Q72" s="18"/>
      <c r="R72" s="18"/>
      <c r="S72" s="18"/>
      <c r="T72" s="18"/>
      <c r="U72" s="18"/>
      <c r="V72" s="18"/>
      <c r="W72" s="18"/>
      <c r="X72" s="18"/>
      <c r="Y72" s="18"/>
      <c r="Z72" s="18"/>
      <c r="AA72" s="18"/>
      <c r="AB72" s="18"/>
      <c r="AC72" s="18"/>
    </row>
    <row r="73" spans="1:30" x14ac:dyDescent="0.25">
      <c r="B73" s="18"/>
      <c r="C73" s="21"/>
      <c r="D73" s="21"/>
      <c r="E73" s="21"/>
      <c r="F73" s="21"/>
      <c r="G73" s="21"/>
      <c r="M73" s="18"/>
      <c r="N73" s="18"/>
      <c r="O73" s="20"/>
      <c r="P73" s="18"/>
      <c r="Q73" s="18"/>
      <c r="R73" s="18"/>
      <c r="S73" s="18"/>
      <c r="T73" s="18"/>
      <c r="U73" s="18"/>
      <c r="V73" s="18"/>
      <c r="W73" s="18"/>
      <c r="X73" s="18"/>
      <c r="Y73" s="18"/>
      <c r="Z73" s="18"/>
      <c r="AA73" s="18"/>
      <c r="AB73" s="18"/>
      <c r="AC73" s="18"/>
    </row>
    <row r="74" spans="1:30" ht="51" customHeight="1" x14ac:dyDescent="0.25">
      <c r="B74" s="18"/>
      <c r="C74" s="371"/>
      <c r="D74" s="371"/>
      <c r="E74" s="371"/>
      <c r="F74" s="371"/>
      <c r="G74" s="371"/>
      <c r="H74" s="371"/>
      <c r="I74" s="371"/>
      <c r="J74" s="371"/>
      <c r="K74" s="215"/>
      <c r="L74" s="215"/>
      <c r="M74" s="18"/>
      <c r="N74" s="18"/>
      <c r="O74" s="20"/>
      <c r="P74" s="18"/>
      <c r="Q74" s="18"/>
      <c r="R74" s="18"/>
      <c r="S74" s="18"/>
      <c r="T74" s="18"/>
      <c r="U74" s="18"/>
      <c r="V74" s="18"/>
      <c r="W74" s="18"/>
      <c r="X74" s="18"/>
      <c r="Y74" s="18"/>
      <c r="Z74" s="18"/>
      <c r="AA74" s="18"/>
      <c r="AB74" s="18"/>
      <c r="AC74" s="18"/>
    </row>
    <row r="75" spans="1:30" ht="32.25" customHeight="1" x14ac:dyDescent="0.25">
      <c r="B75" s="18"/>
      <c r="C75" s="372"/>
      <c r="D75" s="372"/>
      <c r="E75" s="372"/>
      <c r="F75" s="372"/>
      <c r="G75" s="372"/>
      <c r="H75" s="372"/>
      <c r="I75" s="372"/>
      <c r="J75" s="372"/>
      <c r="K75" s="216"/>
      <c r="L75" s="216"/>
      <c r="M75" s="18"/>
      <c r="N75" s="18"/>
      <c r="O75" s="18"/>
      <c r="P75" s="18"/>
      <c r="Q75" s="18"/>
      <c r="R75" s="18"/>
      <c r="S75" s="18"/>
      <c r="T75" s="18"/>
      <c r="U75" s="18"/>
      <c r="V75" s="18"/>
      <c r="W75" s="18"/>
      <c r="X75" s="18"/>
      <c r="Y75" s="18"/>
      <c r="Z75" s="18"/>
      <c r="AA75" s="18"/>
      <c r="AB75" s="18"/>
      <c r="AC75" s="18"/>
    </row>
    <row r="76" spans="1:30" ht="51.75" customHeight="1" x14ac:dyDescent="0.25">
      <c r="B76" s="18"/>
      <c r="C76" s="371"/>
      <c r="D76" s="371"/>
      <c r="E76" s="371"/>
      <c r="F76" s="371"/>
      <c r="G76" s="371"/>
      <c r="H76" s="371"/>
      <c r="I76" s="371"/>
      <c r="J76" s="371"/>
      <c r="K76" s="215"/>
      <c r="L76" s="215"/>
      <c r="M76" s="18"/>
      <c r="N76" s="18"/>
      <c r="O76" s="18"/>
      <c r="P76" s="18"/>
      <c r="Q76" s="18"/>
      <c r="R76" s="18"/>
      <c r="S76" s="18"/>
      <c r="T76" s="18"/>
      <c r="U76" s="18"/>
      <c r="V76" s="18"/>
      <c r="W76" s="18"/>
      <c r="X76" s="18"/>
      <c r="Y76" s="18"/>
      <c r="Z76" s="18"/>
      <c r="AA76" s="18"/>
      <c r="AB76" s="18"/>
      <c r="AC76" s="18"/>
    </row>
    <row r="77" spans="1:30" ht="21.75" customHeight="1" x14ac:dyDescent="0.25">
      <c r="B77" s="18"/>
      <c r="C77" s="369"/>
      <c r="D77" s="369"/>
      <c r="E77" s="369"/>
      <c r="F77" s="369"/>
      <c r="G77" s="369"/>
      <c r="H77" s="369"/>
      <c r="I77" s="369"/>
      <c r="J77" s="369"/>
      <c r="K77" s="213"/>
      <c r="L77" s="213"/>
      <c r="M77" s="19"/>
      <c r="N77" s="19"/>
      <c r="O77" s="18"/>
      <c r="P77" s="18"/>
      <c r="Q77" s="18"/>
      <c r="R77" s="18"/>
      <c r="S77" s="18"/>
      <c r="T77" s="18"/>
      <c r="U77" s="18"/>
      <c r="V77" s="18"/>
      <c r="W77" s="18"/>
      <c r="X77" s="18"/>
      <c r="Y77" s="18"/>
      <c r="Z77" s="18"/>
      <c r="AA77" s="18"/>
      <c r="AB77" s="18"/>
      <c r="AC77" s="18"/>
    </row>
    <row r="78" spans="1:30" ht="23.25" customHeight="1" x14ac:dyDescent="0.25">
      <c r="B78" s="18"/>
      <c r="C78" s="19"/>
      <c r="D78" s="19"/>
      <c r="E78" s="19"/>
      <c r="F78" s="19"/>
      <c r="G78" s="19"/>
      <c r="M78" s="18"/>
      <c r="N78" s="18"/>
      <c r="O78" s="18"/>
      <c r="P78" s="18"/>
      <c r="Q78" s="18"/>
      <c r="R78" s="18"/>
      <c r="S78" s="18"/>
      <c r="T78" s="18"/>
      <c r="U78" s="18"/>
      <c r="V78" s="18"/>
      <c r="W78" s="18"/>
      <c r="X78" s="18"/>
      <c r="Y78" s="18"/>
      <c r="Z78" s="18"/>
      <c r="AA78" s="18"/>
      <c r="AB78" s="18"/>
      <c r="AC78" s="18"/>
    </row>
    <row r="79" spans="1:30" ht="18.75" customHeight="1" x14ac:dyDescent="0.25">
      <c r="B79" s="18"/>
      <c r="C79" s="370"/>
      <c r="D79" s="370"/>
      <c r="E79" s="370"/>
      <c r="F79" s="370"/>
      <c r="G79" s="370"/>
      <c r="H79" s="370"/>
      <c r="I79" s="370"/>
      <c r="J79" s="370"/>
      <c r="K79" s="214"/>
      <c r="L79" s="214"/>
      <c r="M79" s="18"/>
      <c r="N79" s="18"/>
      <c r="O79" s="18"/>
      <c r="P79" s="18"/>
      <c r="Q79" s="18"/>
      <c r="R79" s="18"/>
      <c r="S79" s="18"/>
      <c r="T79" s="18"/>
      <c r="U79" s="18"/>
      <c r="V79" s="18"/>
      <c r="W79" s="18"/>
      <c r="X79" s="18"/>
      <c r="Y79" s="18"/>
      <c r="Z79" s="18"/>
      <c r="AA79" s="18"/>
      <c r="AB79" s="18"/>
      <c r="AC79" s="18"/>
    </row>
    <row r="80" spans="1:30" x14ac:dyDescent="0.25">
      <c r="B80" s="18"/>
      <c r="C80" s="18"/>
      <c r="D80" s="18"/>
      <c r="E80" s="18"/>
      <c r="F80" s="18"/>
      <c r="G80" s="18"/>
      <c r="M80" s="18"/>
      <c r="N80" s="18"/>
      <c r="O80" s="18"/>
      <c r="P80" s="18"/>
      <c r="Q80" s="18"/>
      <c r="R80" s="18"/>
      <c r="S80" s="18"/>
      <c r="T80" s="18"/>
      <c r="U80" s="18"/>
      <c r="V80" s="18"/>
      <c r="W80" s="18"/>
      <c r="X80" s="18"/>
      <c r="Y80" s="18"/>
      <c r="Z80" s="18"/>
      <c r="AA80" s="18"/>
      <c r="AB80" s="18"/>
      <c r="AC80" s="18"/>
    </row>
    <row r="81" spans="2:29" x14ac:dyDescent="0.25">
      <c r="B81" s="18"/>
      <c r="C81" s="18"/>
      <c r="D81" s="18"/>
      <c r="E81" s="18"/>
      <c r="F81" s="18"/>
      <c r="G81" s="18"/>
      <c r="M81" s="18"/>
      <c r="N81" s="18"/>
      <c r="O81" s="18"/>
      <c r="P81" s="18"/>
      <c r="Q81" s="18"/>
      <c r="R81" s="18"/>
      <c r="S81" s="18"/>
      <c r="T81" s="18"/>
      <c r="U81" s="18"/>
      <c r="V81" s="18"/>
      <c r="W81" s="18"/>
      <c r="X81" s="18"/>
      <c r="Y81" s="18"/>
      <c r="Z81" s="18"/>
      <c r="AA81" s="18"/>
      <c r="AB81" s="18"/>
      <c r="AC81" s="18"/>
    </row>
    <row r="82" spans="2:29" x14ac:dyDescent="0.25">
      <c r="H82" s="17"/>
      <c r="I82" s="17"/>
      <c r="J82" s="17"/>
      <c r="K82" s="17"/>
      <c r="L82" s="17"/>
    </row>
    <row r="83" spans="2:29" x14ac:dyDescent="0.25">
      <c r="H83" s="17"/>
      <c r="I83" s="17"/>
      <c r="J83" s="17"/>
      <c r="K83" s="17"/>
      <c r="L83" s="17"/>
    </row>
    <row r="84" spans="2:29" x14ac:dyDescent="0.25">
      <c r="H84" s="17"/>
      <c r="I84" s="17"/>
      <c r="J84" s="17"/>
      <c r="K84" s="17"/>
      <c r="L84" s="17"/>
    </row>
    <row r="85" spans="2:29" x14ac:dyDescent="0.25">
      <c r="H85" s="17"/>
      <c r="I85" s="17"/>
      <c r="J85" s="17"/>
      <c r="K85" s="17"/>
      <c r="L85" s="17"/>
    </row>
    <row r="86" spans="2:29" x14ac:dyDescent="0.25">
      <c r="H86" s="17"/>
      <c r="I86" s="17"/>
      <c r="J86" s="17"/>
      <c r="K86" s="17"/>
      <c r="L86" s="17"/>
    </row>
    <row r="87" spans="2:29" x14ac:dyDescent="0.25">
      <c r="H87" s="17"/>
      <c r="I87" s="17"/>
      <c r="J87" s="17"/>
      <c r="K87" s="17"/>
      <c r="L87" s="17"/>
    </row>
    <row r="88" spans="2:29" x14ac:dyDescent="0.25">
      <c r="H88" s="17"/>
      <c r="I88" s="17"/>
      <c r="J88" s="17"/>
      <c r="K88" s="17"/>
      <c r="L88" s="17"/>
    </row>
    <row r="89" spans="2:29" x14ac:dyDescent="0.25">
      <c r="H89" s="17"/>
      <c r="I89" s="17"/>
      <c r="J89" s="17"/>
      <c r="K89" s="17"/>
      <c r="L89" s="17"/>
    </row>
    <row r="90" spans="2:29" x14ac:dyDescent="0.25">
      <c r="H90" s="17"/>
      <c r="I90" s="17"/>
      <c r="J90" s="17"/>
      <c r="K90" s="17"/>
      <c r="L90" s="17"/>
    </row>
    <row r="91" spans="2:29" x14ac:dyDescent="0.25">
      <c r="H91" s="17"/>
      <c r="I91" s="17"/>
      <c r="J91" s="17"/>
      <c r="K91" s="17"/>
      <c r="L91" s="17"/>
    </row>
    <row r="92" spans="2:29" x14ac:dyDescent="0.25">
      <c r="H92" s="17"/>
      <c r="I92" s="17"/>
      <c r="J92" s="17"/>
      <c r="K92" s="17"/>
      <c r="L92" s="17"/>
    </row>
    <row r="93" spans="2:29" x14ac:dyDescent="0.25">
      <c r="H93" s="17"/>
      <c r="I93" s="17"/>
      <c r="J93" s="17"/>
      <c r="K93" s="17"/>
      <c r="L93" s="17"/>
    </row>
    <row r="94" spans="2:29" x14ac:dyDescent="0.25">
      <c r="H94" s="17"/>
      <c r="I94" s="17"/>
      <c r="J94" s="17"/>
      <c r="K94" s="17"/>
      <c r="L94" s="17"/>
    </row>
  </sheetData>
  <mergeCells count="39">
    <mergeCell ref="B14:AD14"/>
    <mergeCell ref="B6:AD6"/>
    <mergeCell ref="B8:AD8"/>
    <mergeCell ref="B10:AD10"/>
    <mergeCell ref="B11:AD11"/>
    <mergeCell ref="B13:AD13"/>
    <mergeCell ref="B16:AD16"/>
    <mergeCell ref="B17:AD17"/>
    <mergeCell ref="B18:AD18"/>
    <mergeCell ref="B20:AD20"/>
    <mergeCell ref="B22:B24"/>
    <mergeCell ref="C22:C24"/>
    <mergeCell ref="D22:E23"/>
    <mergeCell ref="F22:G23"/>
    <mergeCell ref="H22:H24"/>
    <mergeCell ref="I22:L22"/>
    <mergeCell ref="AC22:AD23"/>
    <mergeCell ref="I23:J23"/>
    <mergeCell ref="K23:L23"/>
    <mergeCell ref="M23:N23"/>
    <mergeCell ref="O23:P23"/>
    <mergeCell ref="Q23:R23"/>
    <mergeCell ref="C68:J68"/>
    <mergeCell ref="M22:P22"/>
    <mergeCell ref="Q22:T22"/>
    <mergeCell ref="U22:X22"/>
    <mergeCell ref="Y22:AB22"/>
    <mergeCell ref="S23:T23"/>
    <mergeCell ref="U23:V23"/>
    <mergeCell ref="W23:X23"/>
    <mergeCell ref="Y23:Z23"/>
    <mergeCell ref="AA23:AB23"/>
    <mergeCell ref="C79:J79"/>
    <mergeCell ref="C70:J70"/>
    <mergeCell ref="C72:J72"/>
    <mergeCell ref="C74:J74"/>
    <mergeCell ref="C75:J75"/>
    <mergeCell ref="C76:J76"/>
    <mergeCell ref="C77:J77"/>
  </mergeCells>
  <conditionalFormatting sqref="D26:AD6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3" zoomScale="85" zoomScaleSheetLayoutView="85" workbookViewId="0">
      <selection activeCell="A23" sqref="A23:AV26"/>
    </sheetView>
  </sheetViews>
  <sheetFormatPr defaultColWidth="9.140625" defaultRowHeight="15" x14ac:dyDescent="0.25"/>
  <cols>
    <col min="1" max="1" width="6.140625" style="190" customWidth="1"/>
    <col min="2" max="2" width="23.140625" style="190" customWidth="1"/>
    <col min="3" max="3" width="20" style="190" bestFit="1" customWidth="1"/>
    <col min="4" max="4" width="15.140625" style="190" customWidth="1"/>
    <col min="5" max="12" width="7.7109375" style="190" customWidth="1"/>
    <col min="13" max="13" width="10.7109375" style="190" customWidth="1"/>
    <col min="14" max="14" width="61" style="190" customWidth="1"/>
    <col min="15" max="15" width="20" style="190" customWidth="1"/>
    <col min="16" max="17" width="13.42578125" style="190" customWidth="1"/>
    <col min="18" max="18" width="17" style="190" customWidth="1"/>
    <col min="19" max="20" width="9.7109375" style="190" customWidth="1"/>
    <col min="21" max="21" width="11.42578125" style="190" customWidth="1"/>
    <col min="22" max="22" width="12.7109375" style="190" customWidth="1"/>
    <col min="23" max="25" width="10.7109375" style="190" customWidth="1"/>
    <col min="26" max="26" width="7.7109375" style="190" customWidth="1"/>
    <col min="27" max="30" width="10.7109375" style="190" customWidth="1"/>
    <col min="31" max="31" width="15.85546875" style="190" customWidth="1"/>
    <col min="32" max="32" width="11.7109375" style="190" customWidth="1"/>
    <col min="33" max="33" width="11.5703125" style="190" customWidth="1"/>
    <col min="34" max="35" width="10.28515625" style="190" bestFit="1" customWidth="1"/>
    <col min="36" max="36" width="11.7109375" style="190" customWidth="1"/>
    <col min="37" max="37" width="12" style="190" customWidth="1"/>
    <col min="38" max="38" width="12.28515625" style="190" customWidth="1"/>
    <col min="39" max="41" width="9.7109375" style="190" customWidth="1"/>
    <col min="42" max="42" width="12.42578125" style="190" customWidth="1"/>
    <col min="43" max="43" width="12" style="190" customWidth="1"/>
    <col min="44" max="44" width="14.140625" style="190" customWidth="1"/>
    <col min="45" max="46" width="13.28515625" style="190" customWidth="1"/>
    <col min="47" max="47" width="10.7109375" style="190" customWidth="1"/>
    <col min="48" max="48" width="15.7109375" style="190" customWidth="1"/>
    <col min="49" max="16384" width="9.140625" style="190"/>
  </cols>
  <sheetData>
    <row r="1" spans="1:48" hidden="1" x14ac:dyDescent="0.25">
      <c r="A1" s="134" t="s">
        <v>418</v>
      </c>
      <c r="B1" s="133">
        <f>'6.2. Паспорт фин осв ввод'!C1</f>
        <v>0</v>
      </c>
    </row>
    <row r="2" spans="1:48" hidden="1" x14ac:dyDescent="0.25"/>
    <row r="3" spans="1:48" ht="18.75" x14ac:dyDescent="0.25">
      <c r="AV3" s="4" t="s">
        <v>66</v>
      </c>
    </row>
    <row r="4" spans="1:48" ht="18.75" x14ac:dyDescent="0.3">
      <c r="AV4" s="1" t="s">
        <v>8</v>
      </c>
    </row>
    <row r="5" spans="1:48" ht="18.75" x14ac:dyDescent="0.3">
      <c r="AV5" s="1" t="s">
        <v>65</v>
      </c>
    </row>
    <row r="6" spans="1:48" ht="18.75" x14ac:dyDescent="0.3">
      <c r="AV6" s="1"/>
    </row>
    <row r="7" spans="1:48" ht="18.75" customHeight="1" x14ac:dyDescent="0.25">
      <c r="A7" s="296" t="str">
        <f>'6.2. Паспорт фин осв ввод'!B6</f>
        <v>Год раскрытия информации: 2017 год</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c r="AU7" s="296"/>
      <c r="AV7" s="296"/>
    </row>
    <row r="8" spans="1:48" ht="18.75" x14ac:dyDescent="0.3">
      <c r="B8" s="190" t="str">
        <f>A11</f>
        <v>АО "Янтарьэнерго"</v>
      </c>
      <c r="AV8" s="1"/>
    </row>
    <row r="9" spans="1:48" ht="18.75" x14ac:dyDescent="0.2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8.75" x14ac:dyDescent="0.25">
      <c r="A10" s="289"/>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row>
    <row r="11" spans="1:48" ht="15.75" x14ac:dyDescent="0.25">
      <c r="A11" s="297" t="str">
        <f>'6.2. Паспорт фин осв ввод'!B10</f>
        <v>АО "Янтарьэнерго"</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c r="AD11" s="297"/>
      <c r="AE11" s="297"/>
      <c r="AF11" s="297"/>
      <c r="AG11" s="297"/>
      <c r="AH11" s="297"/>
      <c r="AI11" s="297"/>
      <c r="AJ11" s="297"/>
      <c r="AK11" s="297"/>
      <c r="AL11" s="297"/>
      <c r="AM11" s="297"/>
      <c r="AN11" s="297"/>
      <c r="AO11" s="297"/>
      <c r="AP11" s="297"/>
      <c r="AQ11" s="297"/>
      <c r="AR11" s="297"/>
      <c r="AS11" s="297"/>
      <c r="AT11" s="297"/>
      <c r="AU11" s="297"/>
      <c r="AV11" s="297"/>
    </row>
    <row r="12" spans="1:48" ht="15.75" x14ac:dyDescent="0.25">
      <c r="A12" s="291" t="s">
        <v>6</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c r="AP12" s="291"/>
      <c r="AQ12" s="291"/>
      <c r="AR12" s="291"/>
      <c r="AS12" s="291"/>
      <c r="AT12" s="291"/>
      <c r="AU12" s="291"/>
      <c r="AV12" s="291"/>
    </row>
    <row r="13" spans="1:48" ht="18.75" x14ac:dyDescent="0.2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5.75" x14ac:dyDescent="0.25">
      <c r="A14" s="297" t="str">
        <f>'6.2. Паспорт фин осв ввод'!B13</f>
        <v>F_4495</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297"/>
      <c r="AB14" s="297"/>
      <c r="AC14" s="297"/>
      <c r="AD14" s="297"/>
      <c r="AE14" s="297"/>
      <c r="AF14" s="297"/>
      <c r="AG14" s="297"/>
      <c r="AH14" s="297"/>
      <c r="AI14" s="297"/>
      <c r="AJ14" s="297"/>
      <c r="AK14" s="297"/>
      <c r="AL14" s="297"/>
      <c r="AM14" s="297"/>
      <c r="AN14" s="297"/>
      <c r="AO14" s="297"/>
      <c r="AP14" s="297"/>
      <c r="AQ14" s="297"/>
      <c r="AR14" s="297"/>
      <c r="AS14" s="297"/>
      <c r="AT14" s="297"/>
      <c r="AU14" s="297"/>
      <c r="AV14" s="297"/>
    </row>
    <row r="15" spans="1:48" ht="15.75" x14ac:dyDescent="0.25">
      <c r="A15" s="291" t="s">
        <v>5</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ht="18.75"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row>
    <row r="17" spans="1:48" ht="15.75" x14ac:dyDescent="0.25">
      <c r="A17" s="302" t="str">
        <f>'6.2. Паспорт фин осв ввод'!B16</f>
        <v>Мероприятия по обеспечению электроснабжения потребителей на российской территории Куршской косы от энергосистемы Калининградской области</v>
      </c>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5.75" x14ac:dyDescent="0.25">
      <c r="A18" s="291" t="s">
        <v>4</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ht="14.25" customHeight="1"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6"/>
      <c r="AM21" s="336"/>
      <c r="AN21" s="336"/>
      <c r="AO21" s="336"/>
      <c r="AP21" s="336"/>
      <c r="AQ21" s="336"/>
      <c r="AR21" s="336"/>
      <c r="AS21" s="336"/>
      <c r="AT21" s="336"/>
      <c r="AU21" s="336"/>
      <c r="AV21" s="336"/>
    </row>
    <row r="22" spans="1:48" s="191" customFormat="1" x14ac:dyDescent="0.25">
      <c r="A22" s="330"/>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0"/>
      <c r="AL22" s="330"/>
      <c r="AM22" s="330"/>
      <c r="AN22" s="330"/>
      <c r="AO22" s="330"/>
      <c r="AP22" s="330"/>
      <c r="AQ22" s="330"/>
      <c r="AR22" s="330"/>
      <c r="AS22" s="330"/>
      <c r="AT22" s="330"/>
      <c r="AU22" s="330"/>
      <c r="AV22" s="330"/>
    </row>
    <row r="23" spans="1:48" s="191" customFormat="1" x14ac:dyDescent="0.25">
      <c r="A23" s="396" t="s">
        <v>370</v>
      </c>
      <c r="B23" s="396"/>
      <c r="C23" s="396"/>
      <c r="D23" s="396"/>
      <c r="E23" s="396"/>
      <c r="F23" s="396"/>
      <c r="G23" s="396"/>
      <c r="H23" s="396"/>
      <c r="I23" s="396"/>
      <c r="J23" s="396"/>
      <c r="K23" s="396"/>
      <c r="L23" s="396"/>
      <c r="M23" s="396"/>
      <c r="N23" s="396"/>
      <c r="O23" s="396"/>
      <c r="P23" s="396"/>
      <c r="Q23" s="396"/>
      <c r="R23" s="396"/>
      <c r="S23" s="396"/>
      <c r="T23" s="396"/>
      <c r="U23" s="396"/>
      <c r="V23" s="396"/>
      <c r="W23" s="396"/>
      <c r="X23" s="396"/>
      <c r="Y23" s="396"/>
      <c r="Z23" s="396"/>
      <c r="AA23" s="396"/>
      <c r="AB23" s="396"/>
      <c r="AC23" s="396"/>
      <c r="AD23" s="396"/>
      <c r="AE23" s="396"/>
      <c r="AF23" s="396"/>
      <c r="AG23" s="396"/>
      <c r="AH23" s="396"/>
      <c r="AI23" s="396"/>
      <c r="AJ23" s="396"/>
      <c r="AK23" s="396"/>
      <c r="AL23" s="396"/>
      <c r="AM23" s="396"/>
      <c r="AN23" s="396"/>
      <c r="AO23" s="396"/>
      <c r="AP23" s="396"/>
      <c r="AQ23" s="396"/>
      <c r="AR23" s="396"/>
      <c r="AS23" s="396"/>
      <c r="AT23" s="396"/>
      <c r="AU23" s="396"/>
      <c r="AV23" s="396"/>
    </row>
    <row r="24" spans="1:48" s="191" customFormat="1" ht="58.5" customHeight="1" x14ac:dyDescent="0.25">
      <c r="A24" s="387" t="s">
        <v>50</v>
      </c>
      <c r="B24" s="398" t="s">
        <v>22</v>
      </c>
      <c r="C24" s="387" t="s">
        <v>49</v>
      </c>
      <c r="D24" s="387" t="s">
        <v>48</v>
      </c>
      <c r="E24" s="401" t="s">
        <v>380</v>
      </c>
      <c r="F24" s="402"/>
      <c r="G24" s="402"/>
      <c r="H24" s="402"/>
      <c r="I24" s="402"/>
      <c r="J24" s="402"/>
      <c r="K24" s="402"/>
      <c r="L24" s="403"/>
      <c r="M24" s="387" t="s">
        <v>47</v>
      </c>
      <c r="N24" s="387" t="s">
        <v>46</v>
      </c>
      <c r="O24" s="387" t="s">
        <v>45</v>
      </c>
      <c r="P24" s="382" t="s">
        <v>209</v>
      </c>
      <c r="Q24" s="382" t="s">
        <v>44</v>
      </c>
      <c r="R24" s="382" t="s">
        <v>43</v>
      </c>
      <c r="S24" s="382" t="s">
        <v>42</v>
      </c>
      <c r="T24" s="382"/>
      <c r="U24" s="404" t="s">
        <v>41</v>
      </c>
      <c r="V24" s="404" t="s">
        <v>40</v>
      </c>
      <c r="W24" s="382" t="s">
        <v>39</v>
      </c>
      <c r="X24" s="382" t="s">
        <v>38</v>
      </c>
      <c r="Y24" s="382" t="s">
        <v>37</v>
      </c>
      <c r="Z24" s="389" t="s">
        <v>36</v>
      </c>
      <c r="AA24" s="382" t="s">
        <v>35</v>
      </c>
      <c r="AB24" s="382" t="s">
        <v>34</v>
      </c>
      <c r="AC24" s="382" t="s">
        <v>33</v>
      </c>
      <c r="AD24" s="382" t="s">
        <v>32</v>
      </c>
      <c r="AE24" s="382" t="s">
        <v>31</v>
      </c>
      <c r="AF24" s="382" t="s">
        <v>30</v>
      </c>
      <c r="AG24" s="382"/>
      <c r="AH24" s="382"/>
      <c r="AI24" s="382"/>
      <c r="AJ24" s="382"/>
      <c r="AK24" s="382"/>
      <c r="AL24" s="382" t="s">
        <v>29</v>
      </c>
      <c r="AM24" s="382"/>
      <c r="AN24" s="382"/>
      <c r="AO24" s="382"/>
      <c r="AP24" s="382" t="s">
        <v>28</v>
      </c>
      <c r="AQ24" s="382"/>
      <c r="AR24" s="382" t="s">
        <v>27</v>
      </c>
      <c r="AS24" s="382" t="s">
        <v>26</v>
      </c>
      <c r="AT24" s="382" t="s">
        <v>25</v>
      </c>
      <c r="AU24" s="382" t="s">
        <v>24</v>
      </c>
      <c r="AV24" s="390" t="s">
        <v>23</v>
      </c>
    </row>
    <row r="25" spans="1:48" s="191" customFormat="1" ht="64.5" customHeight="1" x14ac:dyDescent="0.25">
      <c r="A25" s="397"/>
      <c r="B25" s="399"/>
      <c r="C25" s="397"/>
      <c r="D25" s="397"/>
      <c r="E25" s="392" t="s">
        <v>21</v>
      </c>
      <c r="F25" s="383" t="s">
        <v>125</v>
      </c>
      <c r="G25" s="383" t="s">
        <v>124</v>
      </c>
      <c r="H25" s="383" t="s">
        <v>123</v>
      </c>
      <c r="I25" s="385" t="s">
        <v>316</v>
      </c>
      <c r="J25" s="385" t="s">
        <v>317</v>
      </c>
      <c r="K25" s="385" t="s">
        <v>318</v>
      </c>
      <c r="L25" s="383" t="s">
        <v>74</v>
      </c>
      <c r="M25" s="397"/>
      <c r="N25" s="397"/>
      <c r="O25" s="397"/>
      <c r="P25" s="382"/>
      <c r="Q25" s="382"/>
      <c r="R25" s="382"/>
      <c r="S25" s="394" t="s">
        <v>2</v>
      </c>
      <c r="T25" s="394" t="s">
        <v>9</v>
      </c>
      <c r="U25" s="404"/>
      <c r="V25" s="404"/>
      <c r="W25" s="382"/>
      <c r="X25" s="382"/>
      <c r="Y25" s="382"/>
      <c r="Z25" s="382"/>
      <c r="AA25" s="382"/>
      <c r="AB25" s="382"/>
      <c r="AC25" s="382"/>
      <c r="AD25" s="382"/>
      <c r="AE25" s="382"/>
      <c r="AF25" s="382" t="s">
        <v>20</v>
      </c>
      <c r="AG25" s="382"/>
      <c r="AH25" s="382" t="s">
        <v>19</v>
      </c>
      <c r="AI25" s="382"/>
      <c r="AJ25" s="387" t="s">
        <v>18</v>
      </c>
      <c r="AK25" s="387" t="s">
        <v>17</v>
      </c>
      <c r="AL25" s="387" t="s">
        <v>16</v>
      </c>
      <c r="AM25" s="387" t="s">
        <v>15</v>
      </c>
      <c r="AN25" s="387" t="s">
        <v>14</v>
      </c>
      <c r="AO25" s="387" t="s">
        <v>13</v>
      </c>
      <c r="AP25" s="387" t="s">
        <v>12</v>
      </c>
      <c r="AQ25" s="405" t="s">
        <v>9</v>
      </c>
      <c r="AR25" s="382"/>
      <c r="AS25" s="382"/>
      <c r="AT25" s="382"/>
      <c r="AU25" s="382"/>
      <c r="AV25" s="391"/>
    </row>
    <row r="26" spans="1:48" s="191" customFormat="1" ht="96.75" customHeight="1" x14ac:dyDescent="0.25">
      <c r="A26" s="388"/>
      <c r="B26" s="400"/>
      <c r="C26" s="388"/>
      <c r="D26" s="388"/>
      <c r="E26" s="393"/>
      <c r="F26" s="384"/>
      <c r="G26" s="384"/>
      <c r="H26" s="384"/>
      <c r="I26" s="386"/>
      <c r="J26" s="386"/>
      <c r="K26" s="386"/>
      <c r="L26" s="384"/>
      <c r="M26" s="388"/>
      <c r="N26" s="388"/>
      <c r="O26" s="388"/>
      <c r="P26" s="382"/>
      <c r="Q26" s="382"/>
      <c r="R26" s="382"/>
      <c r="S26" s="395"/>
      <c r="T26" s="395"/>
      <c r="U26" s="404"/>
      <c r="V26" s="404"/>
      <c r="W26" s="382"/>
      <c r="X26" s="382"/>
      <c r="Y26" s="382"/>
      <c r="Z26" s="382"/>
      <c r="AA26" s="382"/>
      <c r="AB26" s="382"/>
      <c r="AC26" s="382"/>
      <c r="AD26" s="382"/>
      <c r="AE26" s="382"/>
      <c r="AF26" s="192" t="s">
        <v>11</v>
      </c>
      <c r="AG26" s="192" t="s">
        <v>10</v>
      </c>
      <c r="AH26" s="193" t="s">
        <v>2</v>
      </c>
      <c r="AI26" s="193" t="s">
        <v>9</v>
      </c>
      <c r="AJ26" s="388"/>
      <c r="AK26" s="388"/>
      <c r="AL26" s="388"/>
      <c r="AM26" s="388"/>
      <c r="AN26" s="388"/>
      <c r="AO26" s="388"/>
      <c r="AP26" s="388"/>
      <c r="AQ26" s="406"/>
      <c r="AR26" s="382"/>
      <c r="AS26" s="382"/>
      <c r="AT26" s="382"/>
      <c r="AU26" s="382"/>
      <c r="AV26" s="391"/>
    </row>
    <row r="27" spans="1:48" s="195" customFormat="1" ht="11.25" x14ac:dyDescent="0.2">
      <c r="A27" s="194">
        <v>1</v>
      </c>
      <c r="B27" s="194">
        <v>2</v>
      </c>
      <c r="C27" s="194">
        <v>4</v>
      </c>
      <c r="D27" s="194">
        <v>5</v>
      </c>
      <c r="E27" s="194">
        <v>6</v>
      </c>
      <c r="F27" s="194">
        <f>E27+1</f>
        <v>7</v>
      </c>
      <c r="G27" s="194">
        <f t="shared" ref="G27:H27" si="0">F27+1</f>
        <v>8</v>
      </c>
      <c r="H27" s="194">
        <f t="shared" si="0"/>
        <v>9</v>
      </c>
      <c r="I27" s="194">
        <f t="shared" ref="I27" si="1">H27+1</f>
        <v>10</v>
      </c>
      <c r="J27" s="194">
        <f t="shared" ref="J27" si="2">I27+1</f>
        <v>11</v>
      </c>
      <c r="K27" s="194">
        <f t="shared" ref="K27" si="3">J27+1</f>
        <v>12</v>
      </c>
      <c r="L27" s="194">
        <f t="shared" ref="L27" si="4">K27+1</f>
        <v>13</v>
      </c>
      <c r="M27" s="194">
        <f t="shared" ref="M27" si="5">L27+1</f>
        <v>14</v>
      </c>
      <c r="N27" s="194">
        <f t="shared" ref="N27" si="6">M27+1</f>
        <v>15</v>
      </c>
      <c r="O27" s="194">
        <f t="shared" ref="O27" si="7">N27+1</f>
        <v>16</v>
      </c>
      <c r="P27" s="194">
        <f t="shared" ref="P27" si="8">O27+1</f>
        <v>17</v>
      </c>
      <c r="Q27" s="194">
        <f t="shared" ref="Q27" si="9">P27+1</f>
        <v>18</v>
      </c>
      <c r="R27" s="194">
        <f t="shared" ref="R27" si="10">Q27+1</f>
        <v>19</v>
      </c>
      <c r="S27" s="194">
        <f t="shared" ref="S27" si="11">R27+1</f>
        <v>20</v>
      </c>
      <c r="T27" s="194">
        <f t="shared" ref="T27" si="12">S27+1</f>
        <v>21</v>
      </c>
      <c r="U27" s="194">
        <f t="shared" ref="U27" si="13">T27+1</f>
        <v>22</v>
      </c>
      <c r="V27" s="194">
        <f t="shared" ref="V27" si="14">U27+1</f>
        <v>23</v>
      </c>
      <c r="W27" s="194">
        <f t="shared" ref="W27" si="15">V27+1</f>
        <v>24</v>
      </c>
      <c r="X27" s="194">
        <f t="shared" ref="X27" si="16">W27+1</f>
        <v>25</v>
      </c>
      <c r="Y27" s="194">
        <f t="shared" ref="Y27" si="17">X27+1</f>
        <v>26</v>
      </c>
      <c r="Z27" s="194">
        <f t="shared" ref="Z27" si="18">Y27+1</f>
        <v>27</v>
      </c>
      <c r="AA27" s="194">
        <f t="shared" ref="AA27" si="19">Z27+1</f>
        <v>28</v>
      </c>
      <c r="AB27" s="194">
        <f t="shared" ref="AB27" si="20">AA27+1</f>
        <v>29</v>
      </c>
      <c r="AC27" s="194">
        <f t="shared" ref="AC27" si="21">AB27+1</f>
        <v>30</v>
      </c>
      <c r="AD27" s="194">
        <f t="shared" ref="AD27" si="22">AC27+1</f>
        <v>31</v>
      </c>
      <c r="AE27" s="194">
        <f t="shared" ref="AE27" si="23">AD27+1</f>
        <v>32</v>
      </c>
      <c r="AF27" s="194">
        <f t="shared" ref="AF27" si="24">AE27+1</f>
        <v>33</v>
      </c>
      <c r="AG27" s="194">
        <f t="shared" ref="AG27" si="25">AF27+1</f>
        <v>34</v>
      </c>
      <c r="AH27" s="194">
        <f t="shared" ref="AH27" si="26">AG27+1</f>
        <v>35</v>
      </c>
      <c r="AI27" s="194">
        <f t="shared" ref="AI27" si="27">AH27+1</f>
        <v>36</v>
      </c>
      <c r="AJ27" s="194">
        <f t="shared" ref="AJ27" si="28">AI27+1</f>
        <v>37</v>
      </c>
      <c r="AK27" s="194">
        <f t="shared" ref="AK27" si="29">AJ27+1</f>
        <v>38</v>
      </c>
      <c r="AL27" s="194">
        <f t="shared" ref="AL27" si="30">AK27+1</f>
        <v>39</v>
      </c>
      <c r="AM27" s="194">
        <f t="shared" ref="AM27" si="31">AL27+1</f>
        <v>40</v>
      </c>
      <c r="AN27" s="194">
        <f t="shared" ref="AN27" si="32">AM27+1</f>
        <v>41</v>
      </c>
      <c r="AO27" s="194">
        <f t="shared" ref="AO27" si="33">AN27+1</f>
        <v>42</v>
      </c>
      <c r="AP27" s="194">
        <f t="shared" ref="AP27" si="34">AO27+1</f>
        <v>43</v>
      </c>
      <c r="AQ27" s="194">
        <f t="shared" ref="AQ27" si="35">AP27+1</f>
        <v>44</v>
      </c>
      <c r="AR27" s="194">
        <f t="shared" ref="AR27" si="36">AQ27+1</f>
        <v>45</v>
      </c>
      <c r="AS27" s="194">
        <f t="shared" ref="AS27" si="37">AR27+1</f>
        <v>46</v>
      </c>
      <c r="AT27" s="194">
        <f t="shared" ref="AT27" si="38">AS27+1</f>
        <v>47</v>
      </c>
      <c r="AU27" s="194">
        <f t="shared" ref="AU27" si="39">AT27+1</f>
        <v>48</v>
      </c>
      <c r="AV27" s="194">
        <f t="shared" ref="AV27" si="40">AU27+1</f>
        <v>49</v>
      </c>
    </row>
    <row r="28" spans="1:48" s="198" customFormat="1" ht="60" x14ac:dyDescent="0.25">
      <c r="A28" s="196">
        <v>1</v>
      </c>
      <c r="B28" s="197" t="s">
        <v>387</v>
      </c>
      <c r="C28" s="197" t="s">
        <v>420</v>
      </c>
      <c r="D28" s="197">
        <v>43374</v>
      </c>
      <c r="E28" s="197" t="s">
        <v>263</v>
      </c>
      <c r="F28" s="197" t="s">
        <v>263</v>
      </c>
      <c r="G28" s="197">
        <v>31.259999999999998</v>
      </c>
      <c r="H28" s="197" t="s">
        <v>263</v>
      </c>
      <c r="I28" s="197" t="s">
        <v>263</v>
      </c>
      <c r="J28" s="197" t="s">
        <v>263</v>
      </c>
      <c r="K28" s="197">
        <v>63.1</v>
      </c>
      <c r="L28" s="197" t="s">
        <v>263</v>
      </c>
      <c r="M28" s="197" t="s">
        <v>416</v>
      </c>
      <c r="N28" s="197" t="s">
        <v>447</v>
      </c>
      <c r="O28" s="197" t="s">
        <v>387</v>
      </c>
      <c r="P28" s="197">
        <v>48956.076000000001</v>
      </c>
      <c r="Q28" s="197" t="s">
        <v>440</v>
      </c>
      <c r="R28" s="197">
        <v>48956.076000000001</v>
      </c>
      <c r="S28" s="197" t="s">
        <v>441</v>
      </c>
      <c r="T28" s="197" t="s">
        <v>441</v>
      </c>
      <c r="U28" s="197" t="s">
        <v>263</v>
      </c>
      <c r="V28" s="197" t="s">
        <v>263</v>
      </c>
      <c r="W28" s="197" t="s">
        <v>263</v>
      </c>
      <c r="X28" s="197" t="s">
        <v>263</v>
      </c>
      <c r="Y28" s="197" t="s">
        <v>263</v>
      </c>
      <c r="Z28" s="197" t="s">
        <v>263</v>
      </c>
      <c r="AA28" s="197" t="s">
        <v>263</v>
      </c>
      <c r="AB28" s="197" t="s">
        <v>263</v>
      </c>
      <c r="AC28" s="197" t="s">
        <v>263</v>
      </c>
      <c r="AD28" s="197" t="s">
        <v>263</v>
      </c>
      <c r="AE28" s="197" t="s">
        <v>263</v>
      </c>
      <c r="AF28" s="197" t="s">
        <v>448</v>
      </c>
      <c r="AG28" s="197" t="s">
        <v>442</v>
      </c>
      <c r="AH28" s="197" t="s">
        <v>444</v>
      </c>
      <c r="AI28" s="197" t="s">
        <v>444</v>
      </c>
      <c r="AJ28" s="197" t="s">
        <v>445</v>
      </c>
      <c r="AK28" s="197" t="s">
        <v>446</v>
      </c>
      <c r="AL28" s="197" t="s">
        <v>263</v>
      </c>
      <c r="AM28" s="197" t="s">
        <v>263</v>
      </c>
      <c r="AN28" s="197" t="s">
        <v>263</v>
      </c>
      <c r="AO28" s="197" t="s">
        <v>263</v>
      </c>
      <c r="AP28" s="197" t="s">
        <v>263</v>
      </c>
      <c r="AQ28" s="197" t="s">
        <v>263</v>
      </c>
      <c r="AR28" s="197" t="s">
        <v>263</v>
      </c>
      <c r="AS28" s="197" t="s">
        <v>263</v>
      </c>
      <c r="AT28" s="197" t="s">
        <v>263</v>
      </c>
      <c r="AU28" s="197" t="s">
        <v>263</v>
      </c>
      <c r="AV28" s="197" t="s">
        <v>443</v>
      </c>
    </row>
  </sheetData>
  <mergeCells count="67">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L25:AL26"/>
    <mergeCell ref="AM25:AM26"/>
    <mergeCell ref="AN25:AN26"/>
    <mergeCell ref="AO25:AO26"/>
    <mergeCell ref="AS24:AS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zoomScale="90" zoomScaleNormal="90" zoomScaleSheetLayoutView="90" workbookViewId="0">
      <selection activeCell="M23" sqref="M23:N24"/>
    </sheetView>
  </sheetViews>
  <sheetFormatPr defaultRowHeight="15.75" x14ac:dyDescent="0.25"/>
  <cols>
    <col min="1" max="2" width="66.140625" style="37" customWidth="1"/>
    <col min="3" max="4" width="8.85546875" style="18" hidden="1" customWidth="1"/>
    <col min="5" max="256" width="8.85546875" style="18"/>
    <col min="257" max="258" width="66.140625" style="18" customWidth="1"/>
    <col min="259" max="512" width="8.85546875" style="18"/>
    <col min="513" max="514" width="66.140625" style="18" customWidth="1"/>
    <col min="515" max="768" width="8.85546875" style="18"/>
    <col min="769" max="770" width="66.140625" style="18" customWidth="1"/>
    <col min="771" max="1024" width="8.85546875" style="18"/>
    <col min="1025" max="1026" width="66.140625" style="18" customWidth="1"/>
    <col min="1027" max="1280" width="8.85546875" style="18"/>
    <col min="1281" max="1282" width="66.140625" style="18" customWidth="1"/>
    <col min="1283" max="1536" width="8.85546875" style="18"/>
    <col min="1537" max="1538" width="66.140625" style="18" customWidth="1"/>
    <col min="1539" max="1792" width="8.85546875" style="18"/>
    <col min="1793" max="1794" width="66.140625" style="18" customWidth="1"/>
    <col min="1795" max="2048" width="8.85546875" style="18"/>
    <col min="2049" max="2050" width="66.140625" style="18" customWidth="1"/>
    <col min="2051" max="2304" width="8.85546875" style="18"/>
    <col min="2305" max="2306" width="66.140625" style="18" customWidth="1"/>
    <col min="2307" max="2560" width="8.85546875" style="18"/>
    <col min="2561" max="2562" width="66.140625" style="18" customWidth="1"/>
    <col min="2563" max="2816" width="8.85546875" style="18"/>
    <col min="2817" max="2818" width="66.140625" style="18" customWidth="1"/>
    <col min="2819" max="3072" width="8.85546875" style="18"/>
    <col min="3073" max="3074" width="66.140625" style="18" customWidth="1"/>
    <col min="3075" max="3328" width="8.85546875" style="18"/>
    <col min="3329" max="3330" width="66.140625" style="18" customWidth="1"/>
    <col min="3331" max="3584" width="8.85546875" style="18"/>
    <col min="3585" max="3586" width="66.140625" style="18" customWidth="1"/>
    <col min="3587" max="3840" width="8.85546875" style="18"/>
    <col min="3841" max="3842" width="66.140625" style="18" customWidth="1"/>
    <col min="3843" max="4096" width="8.85546875" style="18"/>
    <col min="4097" max="4098" width="66.140625" style="18" customWidth="1"/>
    <col min="4099" max="4352" width="8.85546875" style="18"/>
    <col min="4353" max="4354" width="66.140625" style="18" customWidth="1"/>
    <col min="4355" max="4608" width="8.85546875" style="18"/>
    <col min="4609" max="4610" width="66.140625" style="18" customWidth="1"/>
    <col min="4611" max="4864" width="8.85546875" style="18"/>
    <col min="4865" max="4866" width="66.140625" style="18" customWidth="1"/>
    <col min="4867" max="5120" width="8.85546875" style="18"/>
    <col min="5121" max="5122" width="66.140625" style="18" customWidth="1"/>
    <col min="5123" max="5376" width="8.85546875" style="18"/>
    <col min="5377" max="5378" width="66.140625" style="18" customWidth="1"/>
    <col min="5379" max="5632" width="8.85546875" style="18"/>
    <col min="5633" max="5634" width="66.140625" style="18" customWidth="1"/>
    <col min="5635" max="5888" width="8.85546875" style="18"/>
    <col min="5889" max="5890" width="66.140625" style="18" customWidth="1"/>
    <col min="5891" max="6144" width="8.85546875" style="18"/>
    <col min="6145" max="6146" width="66.140625" style="18" customWidth="1"/>
    <col min="6147" max="6400" width="8.85546875" style="18"/>
    <col min="6401" max="6402" width="66.140625" style="18" customWidth="1"/>
    <col min="6403" max="6656" width="8.85546875" style="18"/>
    <col min="6657" max="6658" width="66.140625" style="18" customWidth="1"/>
    <col min="6659" max="6912" width="8.85546875" style="18"/>
    <col min="6913" max="6914" width="66.140625" style="18" customWidth="1"/>
    <col min="6915" max="7168" width="8.85546875" style="18"/>
    <col min="7169" max="7170" width="66.140625" style="18" customWidth="1"/>
    <col min="7171" max="7424" width="8.85546875" style="18"/>
    <col min="7425" max="7426" width="66.140625" style="18" customWidth="1"/>
    <col min="7427" max="7680" width="8.85546875" style="18"/>
    <col min="7681" max="7682" width="66.140625" style="18" customWidth="1"/>
    <col min="7683" max="7936" width="8.85546875" style="18"/>
    <col min="7937" max="7938" width="66.140625" style="18" customWidth="1"/>
    <col min="7939" max="8192" width="8.85546875" style="18"/>
    <col min="8193" max="8194" width="66.140625" style="18" customWidth="1"/>
    <col min="8195" max="8448" width="8.85546875" style="18"/>
    <col min="8449" max="8450" width="66.140625" style="18" customWidth="1"/>
    <col min="8451" max="8704" width="8.85546875" style="18"/>
    <col min="8705" max="8706" width="66.140625" style="18" customWidth="1"/>
    <col min="8707" max="8960" width="8.85546875" style="18"/>
    <col min="8961" max="8962" width="66.140625" style="18" customWidth="1"/>
    <col min="8963" max="9216" width="8.85546875" style="18"/>
    <col min="9217" max="9218" width="66.140625" style="18" customWidth="1"/>
    <col min="9219" max="9472" width="8.85546875" style="18"/>
    <col min="9473" max="9474" width="66.140625" style="18" customWidth="1"/>
    <col min="9475" max="9728" width="8.85546875" style="18"/>
    <col min="9729" max="9730" width="66.140625" style="18" customWidth="1"/>
    <col min="9731" max="9984" width="8.85546875" style="18"/>
    <col min="9985" max="9986" width="66.140625" style="18" customWidth="1"/>
    <col min="9987" max="10240" width="8.85546875" style="18"/>
    <col min="10241" max="10242" width="66.140625" style="18" customWidth="1"/>
    <col min="10243" max="10496" width="8.85546875" style="18"/>
    <col min="10497" max="10498" width="66.140625" style="18" customWidth="1"/>
    <col min="10499" max="10752" width="8.85546875" style="18"/>
    <col min="10753" max="10754" width="66.140625" style="18" customWidth="1"/>
    <col min="10755" max="11008" width="8.85546875" style="18"/>
    <col min="11009" max="11010" width="66.140625" style="18" customWidth="1"/>
    <col min="11011" max="11264" width="8.85546875" style="18"/>
    <col min="11265" max="11266" width="66.140625" style="18" customWidth="1"/>
    <col min="11267" max="11520" width="8.85546875" style="18"/>
    <col min="11521" max="11522" width="66.140625" style="18" customWidth="1"/>
    <col min="11523" max="11776" width="8.85546875" style="18"/>
    <col min="11777" max="11778" width="66.140625" style="18" customWidth="1"/>
    <col min="11779" max="12032" width="8.85546875" style="18"/>
    <col min="12033" max="12034" width="66.140625" style="18" customWidth="1"/>
    <col min="12035" max="12288" width="8.85546875" style="18"/>
    <col min="12289" max="12290" width="66.140625" style="18" customWidth="1"/>
    <col min="12291" max="12544" width="8.85546875" style="18"/>
    <col min="12545" max="12546" width="66.140625" style="18" customWidth="1"/>
    <col min="12547" max="12800" width="8.85546875" style="18"/>
    <col min="12801" max="12802" width="66.140625" style="18" customWidth="1"/>
    <col min="12803" max="13056" width="8.85546875" style="18"/>
    <col min="13057" max="13058" width="66.140625" style="18" customWidth="1"/>
    <col min="13059" max="13312" width="8.85546875" style="18"/>
    <col min="13313" max="13314" width="66.140625" style="18" customWidth="1"/>
    <col min="13315" max="13568" width="8.85546875" style="18"/>
    <col min="13569" max="13570" width="66.140625" style="18" customWidth="1"/>
    <col min="13571" max="13824" width="8.85546875" style="18"/>
    <col min="13825" max="13826" width="66.140625" style="18" customWidth="1"/>
    <col min="13827" max="14080" width="8.85546875" style="18"/>
    <col min="14081" max="14082" width="66.140625" style="18" customWidth="1"/>
    <col min="14083" max="14336" width="8.85546875" style="18"/>
    <col min="14337" max="14338" width="66.140625" style="18" customWidth="1"/>
    <col min="14339" max="14592" width="8.85546875" style="18"/>
    <col min="14593" max="14594" width="66.140625" style="18" customWidth="1"/>
    <col min="14595" max="14848" width="8.85546875" style="18"/>
    <col min="14849" max="14850" width="66.140625" style="18" customWidth="1"/>
    <col min="14851" max="15104" width="8.85546875" style="18"/>
    <col min="15105" max="15106" width="66.140625" style="18" customWidth="1"/>
    <col min="15107" max="15360" width="8.85546875" style="18"/>
    <col min="15361" max="15362" width="66.140625" style="18" customWidth="1"/>
    <col min="15363" max="15616" width="8.85546875" style="18"/>
    <col min="15617" max="15618" width="66.140625" style="18" customWidth="1"/>
    <col min="15619" max="15872" width="8.85546875" style="18"/>
    <col min="15873" max="15874" width="66.140625" style="18" customWidth="1"/>
    <col min="15875" max="16128" width="8.85546875" style="18"/>
    <col min="16129" max="16130" width="66.140625" style="18" customWidth="1"/>
    <col min="16131" max="16384" width="8.85546875" style="18"/>
  </cols>
  <sheetData>
    <row r="1" spans="1:8" ht="18.75" x14ac:dyDescent="0.25">
      <c r="B1" s="4" t="s">
        <v>66</v>
      </c>
    </row>
    <row r="2" spans="1:8" ht="18.75" x14ac:dyDescent="0.3">
      <c r="B2" s="1" t="s">
        <v>8</v>
      </c>
    </row>
    <row r="3" spans="1:8" ht="18.75" x14ac:dyDescent="0.3">
      <c r="B3" s="1" t="s">
        <v>386</v>
      </c>
    </row>
    <row r="4" spans="1:8" x14ac:dyDescent="0.25">
      <c r="B4" s="5"/>
    </row>
    <row r="5" spans="1:8" ht="18.75" x14ac:dyDescent="0.3">
      <c r="A5" s="412" t="str">
        <f>'2. паспорт  ТП'!A6:S6</f>
        <v>Год раскрытия информации: 2017 год</v>
      </c>
      <c r="B5" s="412"/>
      <c r="C5" s="33"/>
      <c r="D5" s="33"/>
      <c r="E5" s="33"/>
      <c r="F5" s="33"/>
      <c r="G5" s="33"/>
      <c r="H5" s="33"/>
    </row>
    <row r="6" spans="1:8" ht="18.75" x14ac:dyDescent="0.3">
      <c r="A6" s="105"/>
      <c r="B6" s="105"/>
      <c r="C6" s="105"/>
      <c r="D6" s="105"/>
      <c r="E6" s="105"/>
      <c r="F6" s="105"/>
      <c r="G6" s="105"/>
      <c r="H6" s="105"/>
    </row>
    <row r="7" spans="1:8" ht="18.75" x14ac:dyDescent="0.25">
      <c r="A7" s="289" t="s">
        <v>7</v>
      </c>
      <c r="B7" s="289"/>
      <c r="C7" s="108"/>
      <c r="D7" s="108"/>
      <c r="E7" s="108"/>
      <c r="F7" s="108"/>
      <c r="G7" s="108"/>
      <c r="H7" s="108"/>
    </row>
    <row r="8" spans="1:8" ht="18.75" x14ac:dyDescent="0.25">
      <c r="A8" s="108"/>
      <c r="B8" s="108"/>
      <c r="C8" s="108"/>
      <c r="D8" s="108"/>
      <c r="E8" s="108"/>
      <c r="F8" s="108"/>
      <c r="G8" s="108"/>
      <c r="H8" s="108"/>
    </row>
    <row r="9" spans="1:8" x14ac:dyDescent="0.25">
      <c r="A9" s="297" t="str">
        <f>'1. паспорт местоположение'!A9:C9</f>
        <v>АО "Янтарьэнерго"</v>
      </c>
      <c r="B9" s="297"/>
      <c r="C9" s="110"/>
      <c r="D9" s="110"/>
      <c r="E9" s="110"/>
      <c r="F9" s="110"/>
      <c r="G9" s="110"/>
      <c r="H9" s="110"/>
    </row>
    <row r="10" spans="1:8" x14ac:dyDescent="0.25">
      <c r="A10" s="291" t="s">
        <v>6</v>
      </c>
      <c r="B10" s="291"/>
      <c r="C10" s="111"/>
      <c r="D10" s="111"/>
      <c r="E10" s="111"/>
      <c r="F10" s="111"/>
      <c r="G10" s="111"/>
      <c r="H10" s="111"/>
    </row>
    <row r="11" spans="1:8" ht="18.75" x14ac:dyDescent="0.25">
      <c r="A11" s="108"/>
      <c r="B11" s="108"/>
      <c r="C11" s="108"/>
      <c r="D11" s="108"/>
      <c r="E11" s="108"/>
      <c r="F11" s="108"/>
      <c r="G11" s="108"/>
      <c r="H11" s="108"/>
    </row>
    <row r="12" spans="1:8" ht="30.75" customHeight="1" x14ac:dyDescent="0.25">
      <c r="A12" s="297" t="str">
        <f>'1. паспорт местоположение'!A12:C12</f>
        <v>F_4495</v>
      </c>
      <c r="B12" s="297"/>
      <c r="C12" s="110"/>
      <c r="D12" s="110"/>
      <c r="E12" s="110"/>
      <c r="F12" s="110"/>
      <c r="G12" s="110"/>
      <c r="H12" s="110"/>
    </row>
    <row r="13" spans="1:8" x14ac:dyDescent="0.25">
      <c r="A13" s="291" t="s">
        <v>5</v>
      </c>
      <c r="B13" s="291"/>
      <c r="C13" s="111"/>
      <c r="D13" s="111"/>
      <c r="E13" s="111"/>
      <c r="F13" s="111"/>
      <c r="G13" s="111"/>
      <c r="H13" s="111"/>
    </row>
    <row r="14" spans="1:8" ht="18.75" x14ac:dyDescent="0.25">
      <c r="A14" s="145"/>
      <c r="B14" s="145"/>
      <c r="C14" s="145"/>
      <c r="D14" s="145"/>
      <c r="E14" s="145"/>
      <c r="F14" s="145"/>
      <c r="G14" s="145"/>
      <c r="H14" s="145"/>
    </row>
    <row r="15" spans="1:8" ht="63.6" customHeight="1" x14ac:dyDescent="0.25">
      <c r="A15" s="302" t="str">
        <f>'1. паспорт местоположение'!A15:C15</f>
        <v>Мероприятия по обеспечению электроснабжения потребителей на российской территории Куршской косы от энергосистемы Калининградской области</v>
      </c>
      <c r="B15" s="302"/>
      <c r="C15" s="110"/>
      <c r="D15" s="110"/>
      <c r="E15" s="110"/>
      <c r="F15" s="110"/>
      <c r="G15" s="110"/>
      <c r="H15" s="110"/>
    </row>
    <row r="16" spans="1:8" x14ac:dyDescent="0.25">
      <c r="A16" s="291" t="s">
        <v>4</v>
      </c>
      <c r="B16" s="291"/>
      <c r="C16" s="111"/>
      <c r="D16" s="111"/>
      <c r="E16" s="111"/>
      <c r="F16" s="111"/>
      <c r="G16" s="111"/>
      <c r="H16" s="111"/>
    </row>
    <row r="17" spans="1:2" x14ac:dyDescent="0.25">
      <c r="B17" s="38"/>
    </row>
    <row r="18" spans="1:2" ht="33.75" customHeight="1" x14ac:dyDescent="0.25">
      <c r="A18" s="407" t="s">
        <v>371</v>
      </c>
      <c r="B18" s="408"/>
    </row>
    <row r="19" spans="1:2" x14ac:dyDescent="0.25">
      <c r="B19" s="5"/>
    </row>
    <row r="20" spans="1:2" ht="16.5" thickBot="1" x14ac:dyDescent="0.3">
      <c r="B20" s="39"/>
    </row>
    <row r="21" spans="1:2" ht="43.15" customHeight="1" thickBot="1" x14ac:dyDescent="0.3">
      <c r="A21" s="40" t="s">
        <v>270</v>
      </c>
      <c r="B21" s="82" t="str">
        <f>A15</f>
        <v>Мероприятия по обеспечению электроснабжения потребителей на российской территории Куршской косы от энергосистемы Калининградской области</v>
      </c>
    </row>
    <row r="22" spans="1:2" ht="16.5" thickBot="1" x14ac:dyDescent="0.3">
      <c r="A22" s="40" t="s">
        <v>271</v>
      </c>
      <c r="B22" s="83" t="str">
        <f>'1. паспорт местоположение'!C27</f>
        <v>Зеленоградский район</v>
      </c>
    </row>
    <row r="23" spans="1:2" ht="16.5" thickBot="1" x14ac:dyDescent="0.3">
      <c r="A23" s="40" t="s">
        <v>257</v>
      </c>
      <c r="B23" s="81" t="s">
        <v>489</v>
      </c>
    </row>
    <row r="24" spans="1:2" ht="16.5" thickBot="1" x14ac:dyDescent="0.3">
      <c r="A24" s="40" t="s">
        <v>272</v>
      </c>
      <c r="B24" s="78" t="s">
        <v>487</v>
      </c>
    </row>
    <row r="25" spans="1:2" ht="16.5" thickBot="1" x14ac:dyDescent="0.3">
      <c r="A25" s="41" t="s">
        <v>273</v>
      </c>
      <c r="B25" s="77">
        <v>2018</v>
      </c>
    </row>
    <row r="26" spans="1:2" ht="16.5" thickBot="1" x14ac:dyDescent="0.3">
      <c r="A26" s="42" t="s">
        <v>274</v>
      </c>
      <c r="B26" s="79" t="s">
        <v>414</v>
      </c>
    </row>
    <row r="27" spans="1:2" ht="29.25" thickBot="1" x14ac:dyDescent="0.3">
      <c r="A27" s="48" t="s">
        <v>490</v>
      </c>
      <c r="B27" s="80" t="s">
        <v>486</v>
      </c>
    </row>
    <row r="28" spans="1:2" ht="16.5" thickBot="1" x14ac:dyDescent="0.3">
      <c r="A28" s="44" t="s">
        <v>275</v>
      </c>
      <c r="B28" s="79" t="s">
        <v>415</v>
      </c>
    </row>
    <row r="29" spans="1:2" ht="29.25" thickBot="1" x14ac:dyDescent="0.3">
      <c r="A29" s="49" t="s">
        <v>276</v>
      </c>
      <c r="B29" s="79"/>
    </row>
    <row r="30" spans="1:2" ht="29.25" thickBot="1" x14ac:dyDescent="0.3">
      <c r="A30" s="49" t="s">
        <v>277</v>
      </c>
      <c r="B30" s="84">
        <f>B32+B53+B154</f>
        <v>56.888561261800007</v>
      </c>
    </row>
    <row r="31" spans="1:2" ht="16.5" thickBot="1" x14ac:dyDescent="0.3">
      <c r="A31" s="44" t="s">
        <v>278</v>
      </c>
      <c r="B31" s="84"/>
    </row>
    <row r="32" spans="1:2" ht="29.25" thickBot="1" x14ac:dyDescent="0.3">
      <c r="A32" s="49" t="s">
        <v>279</v>
      </c>
      <c r="B32" s="84">
        <f xml:space="preserve"> SUMIF(C33:C194, 10,B33:B194)</f>
        <v>0</v>
      </c>
    </row>
    <row r="33" spans="1:3" s="199" customFormat="1" ht="16.5" thickBot="1" x14ac:dyDescent="0.3">
      <c r="A33" s="85" t="s">
        <v>280</v>
      </c>
      <c r="B33" s="86"/>
      <c r="C33" s="199">
        <v>10</v>
      </c>
    </row>
    <row r="34" spans="1:3" ht="16.5" thickBot="1" x14ac:dyDescent="0.3">
      <c r="A34" s="44" t="s">
        <v>281</v>
      </c>
      <c r="B34" s="87" t="e">
        <f>B33/$B$27</f>
        <v>#VALUE!</v>
      </c>
    </row>
    <row r="35" spans="1:3" ht="16.5" thickBot="1" x14ac:dyDescent="0.3">
      <c r="A35" s="44" t="s">
        <v>282</v>
      </c>
      <c r="B35" s="84"/>
      <c r="C35" s="18">
        <v>1</v>
      </c>
    </row>
    <row r="36" spans="1:3" ht="16.5" thickBot="1" x14ac:dyDescent="0.3">
      <c r="A36" s="44" t="s">
        <v>283</v>
      </c>
      <c r="B36" s="84"/>
      <c r="C36" s="18">
        <v>2</v>
      </c>
    </row>
    <row r="37" spans="1:3" s="199" customFormat="1" ht="16.5" thickBot="1" x14ac:dyDescent="0.3">
      <c r="A37" s="85" t="s">
        <v>280</v>
      </c>
      <c r="B37" s="86"/>
      <c r="C37" s="199">
        <v>10</v>
      </c>
    </row>
    <row r="38" spans="1:3" ht="16.5" thickBot="1" x14ac:dyDescent="0.3">
      <c r="A38" s="44" t="s">
        <v>281</v>
      </c>
      <c r="B38" s="87" t="e">
        <f>B37/$B$27</f>
        <v>#VALUE!</v>
      </c>
    </row>
    <row r="39" spans="1:3" ht="16.5" thickBot="1" x14ac:dyDescent="0.3">
      <c r="A39" s="44" t="s">
        <v>282</v>
      </c>
      <c r="B39" s="84"/>
      <c r="C39" s="18">
        <v>1</v>
      </c>
    </row>
    <row r="40" spans="1:3" ht="16.5" thickBot="1" x14ac:dyDescent="0.3">
      <c r="A40" s="44" t="s">
        <v>283</v>
      </c>
      <c r="B40" s="84"/>
      <c r="C40" s="18">
        <v>2</v>
      </c>
    </row>
    <row r="41" spans="1:3" ht="16.5" thickBot="1" x14ac:dyDescent="0.3">
      <c r="A41" s="85" t="s">
        <v>280</v>
      </c>
      <c r="B41" s="86"/>
      <c r="C41" s="199">
        <v>10</v>
      </c>
    </row>
    <row r="42" spans="1:3" ht="16.5" thickBot="1" x14ac:dyDescent="0.3">
      <c r="A42" s="44" t="s">
        <v>281</v>
      </c>
      <c r="B42" s="87" t="e">
        <f>B41/$B$27</f>
        <v>#VALUE!</v>
      </c>
    </row>
    <row r="43" spans="1:3" ht="16.5" thickBot="1" x14ac:dyDescent="0.3">
      <c r="A43" s="44" t="s">
        <v>282</v>
      </c>
      <c r="B43" s="84"/>
      <c r="C43" s="18">
        <v>1</v>
      </c>
    </row>
    <row r="44" spans="1:3" ht="16.5" thickBot="1" x14ac:dyDescent="0.3">
      <c r="A44" s="44" t="s">
        <v>283</v>
      </c>
      <c r="B44" s="84"/>
      <c r="C44" s="18">
        <v>2</v>
      </c>
    </row>
    <row r="45" spans="1:3" ht="16.5" thickBot="1" x14ac:dyDescent="0.3">
      <c r="A45" s="85" t="s">
        <v>280</v>
      </c>
      <c r="B45" s="86"/>
      <c r="C45" s="199">
        <v>10</v>
      </c>
    </row>
    <row r="46" spans="1:3" ht="16.5" thickBot="1" x14ac:dyDescent="0.3">
      <c r="A46" s="44" t="s">
        <v>281</v>
      </c>
      <c r="B46" s="87" t="e">
        <f>B45/$B$27</f>
        <v>#VALUE!</v>
      </c>
    </row>
    <row r="47" spans="1:3" ht="16.5" thickBot="1" x14ac:dyDescent="0.3">
      <c r="A47" s="44" t="s">
        <v>282</v>
      </c>
      <c r="B47" s="84"/>
      <c r="C47" s="18">
        <v>1</v>
      </c>
    </row>
    <row r="48" spans="1:3" ht="16.5" thickBot="1" x14ac:dyDescent="0.3">
      <c r="A48" s="44" t="s">
        <v>283</v>
      </c>
      <c r="B48" s="84"/>
      <c r="C48" s="18">
        <v>2</v>
      </c>
    </row>
    <row r="49" spans="1:3" ht="16.5" thickBot="1" x14ac:dyDescent="0.3">
      <c r="A49" s="85" t="s">
        <v>280</v>
      </c>
      <c r="B49" s="86"/>
      <c r="C49" s="199">
        <v>10</v>
      </c>
    </row>
    <row r="50" spans="1:3" ht="16.5" thickBot="1" x14ac:dyDescent="0.3">
      <c r="A50" s="44" t="s">
        <v>281</v>
      </c>
      <c r="B50" s="87" t="e">
        <f>B49/$B$27</f>
        <v>#VALUE!</v>
      </c>
    </row>
    <row r="51" spans="1:3" ht="16.5" thickBot="1" x14ac:dyDescent="0.3">
      <c r="A51" s="44" t="s">
        <v>282</v>
      </c>
      <c r="B51" s="84"/>
      <c r="C51" s="18">
        <v>1</v>
      </c>
    </row>
    <row r="52" spans="1:3" ht="16.5" thickBot="1" x14ac:dyDescent="0.3">
      <c r="A52" s="44" t="s">
        <v>283</v>
      </c>
      <c r="B52" s="84"/>
      <c r="C52" s="18">
        <v>2</v>
      </c>
    </row>
    <row r="53" spans="1:3" ht="29.25" thickBot="1" x14ac:dyDescent="0.3">
      <c r="A53" s="49" t="s">
        <v>284</v>
      </c>
      <c r="B53" s="84">
        <f xml:space="preserve"> SUMIF(C54:C194, 20,B54:B194)</f>
        <v>0</v>
      </c>
    </row>
    <row r="54" spans="1:3" s="199" customFormat="1" ht="16.5" thickBot="1" x14ac:dyDescent="0.3">
      <c r="A54" s="85" t="s">
        <v>280</v>
      </c>
      <c r="B54" s="86"/>
      <c r="C54" s="199">
        <v>20</v>
      </c>
    </row>
    <row r="55" spans="1:3" ht="16.5" thickBot="1" x14ac:dyDescent="0.3">
      <c r="A55" s="44" t="s">
        <v>281</v>
      </c>
      <c r="B55" s="87" t="e">
        <f>B54/$B$27</f>
        <v>#VALUE!</v>
      </c>
    </row>
    <row r="56" spans="1:3" ht="16.5" thickBot="1" x14ac:dyDescent="0.3">
      <c r="A56" s="44" t="s">
        <v>282</v>
      </c>
      <c r="B56" s="84"/>
      <c r="C56" s="18">
        <v>1</v>
      </c>
    </row>
    <row r="57" spans="1:3" ht="16.5" thickBot="1" x14ac:dyDescent="0.3">
      <c r="A57" s="44" t="s">
        <v>283</v>
      </c>
      <c r="B57" s="84"/>
      <c r="C57" s="18">
        <v>2</v>
      </c>
    </row>
    <row r="58" spans="1:3" s="199" customFormat="1" ht="16.5" thickBot="1" x14ac:dyDescent="0.3">
      <c r="A58" s="85" t="s">
        <v>280</v>
      </c>
      <c r="B58" s="86"/>
      <c r="C58" s="199">
        <v>20</v>
      </c>
    </row>
    <row r="59" spans="1:3" ht="16.5" thickBot="1" x14ac:dyDescent="0.3">
      <c r="A59" s="44" t="s">
        <v>281</v>
      </c>
      <c r="B59" s="87" t="e">
        <f>B58/$B$27</f>
        <v>#VALUE!</v>
      </c>
    </row>
    <row r="60" spans="1:3" ht="16.5" thickBot="1" x14ac:dyDescent="0.3">
      <c r="A60" s="44" t="s">
        <v>282</v>
      </c>
      <c r="B60" s="84"/>
      <c r="C60" s="18">
        <v>1</v>
      </c>
    </row>
    <row r="61" spans="1:3" ht="16.5" thickBot="1" x14ac:dyDescent="0.3">
      <c r="A61" s="44" t="s">
        <v>283</v>
      </c>
      <c r="B61" s="84"/>
      <c r="C61" s="18">
        <v>2</v>
      </c>
    </row>
    <row r="62" spans="1:3" s="199" customFormat="1" ht="16.5" thickBot="1" x14ac:dyDescent="0.3">
      <c r="A62" s="85" t="s">
        <v>280</v>
      </c>
      <c r="B62" s="86"/>
      <c r="C62" s="199">
        <v>20</v>
      </c>
    </row>
    <row r="63" spans="1:3" ht="16.5" thickBot="1" x14ac:dyDescent="0.3">
      <c r="A63" s="44" t="s">
        <v>281</v>
      </c>
      <c r="B63" s="87" t="e">
        <f>B62/$B$27</f>
        <v>#VALUE!</v>
      </c>
    </row>
    <row r="64" spans="1:3" ht="16.5" thickBot="1" x14ac:dyDescent="0.3">
      <c r="A64" s="44" t="s">
        <v>282</v>
      </c>
      <c r="B64" s="84"/>
      <c r="C64" s="18">
        <v>1</v>
      </c>
    </row>
    <row r="65" spans="1:3" ht="16.5" thickBot="1" x14ac:dyDescent="0.3">
      <c r="A65" s="44" t="s">
        <v>283</v>
      </c>
      <c r="B65" s="84"/>
      <c r="C65" s="18">
        <v>2</v>
      </c>
    </row>
    <row r="66" spans="1:3" s="199" customFormat="1" ht="16.5" thickBot="1" x14ac:dyDescent="0.3">
      <c r="A66" s="85" t="s">
        <v>280</v>
      </c>
      <c r="B66" s="86"/>
      <c r="C66" s="199">
        <v>20</v>
      </c>
    </row>
    <row r="67" spans="1:3" ht="16.5" thickBot="1" x14ac:dyDescent="0.3">
      <c r="A67" s="44" t="s">
        <v>281</v>
      </c>
      <c r="B67" s="87" t="e">
        <f>B66/$B$27</f>
        <v>#VALUE!</v>
      </c>
    </row>
    <row r="68" spans="1:3" ht="16.5" thickBot="1" x14ac:dyDescent="0.3">
      <c r="A68" s="44" t="s">
        <v>282</v>
      </c>
      <c r="B68" s="84"/>
      <c r="C68" s="18">
        <v>1</v>
      </c>
    </row>
    <row r="69" spans="1:3" ht="16.5" thickBot="1" x14ac:dyDescent="0.3">
      <c r="A69" s="44" t="s">
        <v>283</v>
      </c>
      <c r="B69" s="84"/>
      <c r="C69" s="18">
        <v>2</v>
      </c>
    </row>
    <row r="70" spans="1:3" s="199" customFormat="1" ht="16.5" thickBot="1" x14ac:dyDescent="0.3">
      <c r="A70" s="85" t="s">
        <v>280</v>
      </c>
      <c r="B70" s="86"/>
      <c r="C70" s="199">
        <v>20</v>
      </c>
    </row>
    <row r="71" spans="1:3" ht="16.5" thickBot="1" x14ac:dyDescent="0.3">
      <c r="A71" s="44" t="s">
        <v>281</v>
      </c>
      <c r="B71" s="87" t="e">
        <f>B70/$B$27</f>
        <v>#VALUE!</v>
      </c>
    </row>
    <row r="72" spans="1:3" ht="16.5" thickBot="1" x14ac:dyDescent="0.3">
      <c r="A72" s="44" t="s">
        <v>282</v>
      </c>
      <c r="B72" s="84"/>
      <c r="C72" s="18">
        <v>1</v>
      </c>
    </row>
    <row r="73" spans="1:3" ht="16.5" thickBot="1" x14ac:dyDescent="0.3">
      <c r="A73" s="44" t="s">
        <v>283</v>
      </c>
      <c r="B73" s="84"/>
      <c r="C73" s="18">
        <v>2</v>
      </c>
    </row>
    <row r="74" spans="1:3" s="199" customFormat="1" ht="16.5" thickBot="1" x14ac:dyDescent="0.3">
      <c r="A74" s="85" t="s">
        <v>280</v>
      </c>
      <c r="B74" s="86"/>
      <c r="C74" s="199">
        <v>20</v>
      </c>
    </row>
    <row r="75" spans="1:3" ht="16.5" thickBot="1" x14ac:dyDescent="0.3">
      <c r="A75" s="44" t="s">
        <v>281</v>
      </c>
      <c r="B75" s="87" t="e">
        <f>B74/$B$27</f>
        <v>#VALUE!</v>
      </c>
    </row>
    <row r="76" spans="1:3" ht="16.5" thickBot="1" x14ac:dyDescent="0.3">
      <c r="A76" s="44" t="s">
        <v>282</v>
      </c>
      <c r="B76" s="84"/>
      <c r="C76" s="18">
        <v>1</v>
      </c>
    </row>
    <row r="77" spans="1:3" ht="16.5" thickBot="1" x14ac:dyDescent="0.3">
      <c r="A77" s="44" t="s">
        <v>283</v>
      </c>
      <c r="B77" s="84"/>
      <c r="C77" s="18">
        <v>2</v>
      </c>
    </row>
    <row r="78" spans="1:3" s="199" customFormat="1" ht="16.5" thickBot="1" x14ac:dyDescent="0.3">
      <c r="A78" s="85" t="s">
        <v>280</v>
      </c>
      <c r="B78" s="86"/>
      <c r="C78" s="199">
        <v>20</v>
      </c>
    </row>
    <row r="79" spans="1:3" ht="16.5" thickBot="1" x14ac:dyDescent="0.3">
      <c r="A79" s="44" t="s">
        <v>281</v>
      </c>
      <c r="B79" s="87" t="e">
        <f>B78/$B$27</f>
        <v>#VALUE!</v>
      </c>
    </row>
    <row r="80" spans="1:3" ht="16.5" thickBot="1" x14ac:dyDescent="0.3">
      <c r="A80" s="44" t="s">
        <v>282</v>
      </c>
      <c r="B80" s="84"/>
      <c r="C80" s="18">
        <v>1</v>
      </c>
    </row>
    <row r="81" spans="1:3" ht="16.5" thickBot="1" x14ac:dyDescent="0.3">
      <c r="A81" s="44" t="s">
        <v>283</v>
      </c>
      <c r="B81" s="84"/>
      <c r="C81" s="18">
        <v>2</v>
      </c>
    </row>
    <row r="82" spans="1:3" s="199" customFormat="1" ht="16.5" thickBot="1" x14ac:dyDescent="0.3">
      <c r="A82" s="85" t="s">
        <v>280</v>
      </c>
      <c r="B82" s="86"/>
      <c r="C82" s="199">
        <v>20</v>
      </c>
    </row>
    <row r="83" spans="1:3" ht="16.5" thickBot="1" x14ac:dyDescent="0.3">
      <c r="A83" s="44" t="s">
        <v>281</v>
      </c>
      <c r="B83" s="87" t="e">
        <f>B82/$B$27</f>
        <v>#VALUE!</v>
      </c>
    </row>
    <row r="84" spans="1:3" ht="16.5" thickBot="1" x14ac:dyDescent="0.3">
      <c r="A84" s="44" t="s">
        <v>282</v>
      </c>
      <c r="B84" s="84"/>
      <c r="C84" s="18">
        <v>1</v>
      </c>
    </row>
    <row r="85" spans="1:3" ht="16.5" thickBot="1" x14ac:dyDescent="0.3">
      <c r="A85" s="44" t="s">
        <v>283</v>
      </c>
      <c r="B85" s="84"/>
      <c r="C85" s="18">
        <v>2</v>
      </c>
    </row>
    <row r="86" spans="1:3" s="199" customFormat="1" ht="16.5" thickBot="1" x14ac:dyDescent="0.3">
      <c r="A86" s="85" t="s">
        <v>280</v>
      </c>
      <c r="B86" s="86"/>
      <c r="C86" s="199">
        <v>20</v>
      </c>
    </row>
    <row r="87" spans="1:3" ht="16.5" thickBot="1" x14ac:dyDescent="0.3">
      <c r="A87" s="44" t="s">
        <v>281</v>
      </c>
      <c r="B87" s="87" t="e">
        <f>B86/$B$27</f>
        <v>#VALUE!</v>
      </c>
    </row>
    <row r="88" spans="1:3" ht="16.5" thickBot="1" x14ac:dyDescent="0.3">
      <c r="A88" s="44" t="s">
        <v>282</v>
      </c>
      <c r="B88" s="84"/>
      <c r="C88" s="18">
        <v>1</v>
      </c>
    </row>
    <row r="89" spans="1:3" ht="16.5" thickBot="1" x14ac:dyDescent="0.3">
      <c r="A89" s="44" t="s">
        <v>283</v>
      </c>
      <c r="B89" s="84"/>
      <c r="C89" s="18">
        <v>2</v>
      </c>
    </row>
    <row r="90" spans="1:3" s="199" customFormat="1" ht="16.5" thickBot="1" x14ac:dyDescent="0.3">
      <c r="A90" s="85" t="s">
        <v>280</v>
      </c>
      <c r="B90" s="86"/>
      <c r="C90" s="199">
        <v>20</v>
      </c>
    </row>
    <row r="91" spans="1:3" ht="16.5" thickBot="1" x14ac:dyDescent="0.3">
      <c r="A91" s="44" t="s">
        <v>281</v>
      </c>
      <c r="B91" s="87" t="e">
        <f>B90/$B$27</f>
        <v>#VALUE!</v>
      </c>
    </row>
    <row r="92" spans="1:3" ht="16.5" thickBot="1" x14ac:dyDescent="0.3">
      <c r="A92" s="44" t="s">
        <v>282</v>
      </c>
      <c r="B92" s="84"/>
      <c r="C92" s="18">
        <v>1</v>
      </c>
    </row>
    <row r="93" spans="1:3" ht="16.5" thickBot="1" x14ac:dyDescent="0.3">
      <c r="A93" s="44" t="s">
        <v>283</v>
      </c>
      <c r="B93" s="84"/>
      <c r="C93" s="18">
        <v>2</v>
      </c>
    </row>
    <row r="94" spans="1:3" s="199" customFormat="1" ht="16.5" thickBot="1" x14ac:dyDescent="0.3">
      <c r="A94" s="85" t="s">
        <v>280</v>
      </c>
      <c r="B94" s="86"/>
      <c r="C94" s="199">
        <v>20</v>
      </c>
    </row>
    <row r="95" spans="1:3" ht="16.5" thickBot="1" x14ac:dyDescent="0.3">
      <c r="A95" s="44" t="s">
        <v>281</v>
      </c>
      <c r="B95" s="87" t="e">
        <f>B94/$B$27</f>
        <v>#VALUE!</v>
      </c>
    </row>
    <row r="96" spans="1:3" ht="16.5" thickBot="1" x14ac:dyDescent="0.3">
      <c r="A96" s="44" t="s">
        <v>282</v>
      </c>
      <c r="B96" s="84"/>
      <c r="C96" s="18">
        <v>1</v>
      </c>
    </row>
    <row r="97" spans="1:3" ht="16.5" thickBot="1" x14ac:dyDescent="0.3">
      <c r="A97" s="44" t="s">
        <v>283</v>
      </c>
      <c r="B97" s="84"/>
      <c r="C97" s="18">
        <v>2</v>
      </c>
    </row>
    <row r="98" spans="1:3" s="199" customFormat="1" ht="16.5" thickBot="1" x14ac:dyDescent="0.3">
      <c r="A98" s="85" t="s">
        <v>280</v>
      </c>
      <c r="B98" s="86"/>
      <c r="C98" s="199">
        <v>20</v>
      </c>
    </row>
    <row r="99" spans="1:3" ht="16.5" thickBot="1" x14ac:dyDescent="0.3">
      <c r="A99" s="44" t="s">
        <v>281</v>
      </c>
      <c r="B99" s="87" t="e">
        <f>B98/$B$27</f>
        <v>#VALUE!</v>
      </c>
    </row>
    <row r="100" spans="1:3" ht="16.5" thickBot="1" x14ac:dyDescent="0.3">
      <c r="A100" s="44" t="s">
        <v>282</v>
      </c>
      <c r="B100" s="84"/>
      <c r="C100" s="18">
        <v>1</v>
      </c>
    </row>
    <row r="101" spans="1:3" ht="16.5" thickBot="1" x14ac:dyDescent="0.3">
      <c r="A101" s="44" t="s">
        <v>283</v>
      </c>
      <c r="B101" s="84"/>
      <c r="C101" s="18">
        <v>2</v>
      </c>
    </row>
    <row r="102" spans="1:3" s="199" customFormat="1" ht="16.5" thickBot="1" x14ac:dyDescent="0.3">
      <c r="A102" s="85" t="s">
        <v>280</v>
      </c>
      <c r="B102" s="86"/>
      <c r="C102" s="199">
        <v>20</v>
      </c>
    </row>
    <row r="103" spans="1:3" ht="16.5" thickBot="1" x14ac:dyDescent="0.3">
      <c r="A103" s="44" t="s">
        <v>281</v>
      </c>
      <c r="B103" s="87" t="e">
        <f>B102/$B$27</f>
        <v>#VALUE!</v>
      </c>
    </row>
    <row r="104" spans="1:3" ht="16.5" thickBot="1" x14ac:dyDescent="0.3">
      <c r="A104" s="44" t="s">
        <v>282</v>
      </c>
      <c r="B104" s="84"/>
      <c r="C104" s="18">
        <v>1</v>
      </c>
    </row>
    <row r="105" spans="1:3" ht="16.5" thickBot="1" x14ac:dyDescent="0.3">
      <c r="A105" s="44" t="s">
        <v>283</v>
      </c>
      <c r="B105" s="84"/>
      <c r="C105" s="18">
        <v>2</v>
      </c>
    </row>
    <row r="106" spans="1:3" s="199" customFormat="1" ht="16.5" thickBot="1" x14ac:dyDescent="0.3">
      <c r="A106" s="85" t="s">
        <v>280</v>
      </c>
      <c r="B106" s="86"/>
      <c r="C106" s="199">
        <v>20</v>
      </c>
    </row>
    <row r="107" spans="1:3" ht="16.5" thickBot="1" x14ac:dyDescent="0.3">
      <c r="A107" s="44" t="s">
        <v>281</v>
      </c>
      <c r="B107" s="87" t="e">
        <f>B106/$B$27</f>
        <v>#VALUE!</v>
      </c>
    </row>
    <row r="108" spans="1:3" ht="16.5" thickBot="1" x14ac:dyDescent="0.3">
      <c r="A108" s="44" t="s">
        <v>282</v>
      </c>
      <c r="B108" s="84"/>
      <c r="C108" s="18">
        <v>1</v>
      </c>
    </row>
    <row r="109" spans="1:3" ht="16.5" thickBot="1" x14ac:dyDescent="0.3">
      <c r="A109" s="44" t="s">
        <v>283</v>
      </c>
      <c r="B109" s="84"/>
      <c r="C109" s="18">
        <v>2</v>
      </c>
    </row>
    <row r="110" spans="1:3" s="199" customFormat="1" ht="16.5" thickBot="1" x14ac:dyDescent="0.3">
      <c r="A110" s="85" t="s">
        <v>280</v>
      </c>
      <c r="B110" s="86"/>
      <c r="C110" s="199">
        <v>20</v>
      </c>
    </row>
    <row r="111" spans="1:3" ht="16.5" thickBot="1" x14ac:dyDescent="0.3">
      <c r="A111" s="44" t="s">
        <v>281</v>
      </c>
      <c r="B111" s="87" t="e">
        <f>B110/$B$27</f>
        <v>#VALUE!</v>
      </c>
    </row>
    <row r="112" spans="1:3" ht="16.5" thickBot="1" x14ac:dyDescent="0.3">
      <c r="A112" s="44" t="s">
        <v>282</v>
      </c>
      <c r="B112" s="84"/>
      <c r="C112" s="18">
        <v>1</v>
      </c>
    </row>
    <row r="113" spans="1:3" ht="16.5" thickBot="1" x14ac:dyDescent="0.3">
      <c r="A113" s="44" t="s">
        <v>283</v>
      </c>
      <c r="B113" s="84"/>
      <c r="C113" s="18">
        <v>2</v>
      </c>
    </row>
    <row r="114" spans="1:3" s="199" customFormat="1" ht="16.5" thickBot="1" x14ac:dyDescent="0.3">
      <c r="A114" s="85" t="s">
        <v>280</v>
      </c>
      <c r="B114" s="86"/>
      <c r="C114" s="199">
        <v>20</v>
      </c>
    </row>
    <row r="115" spans="1:3" ht="16.5" thickBot="1" x14ac:dyDescent="0.3">
      <c r="A115" s="44" t="s">
        <v>281</v>
      </c>
      <c r="B115" s="87" t="e">
        <f>B114/$B$27</f>
        <v>#VALUE!</v>
      </c>
    </row>
    <row r="116" spans="1:3" ht="16.5" thickBot="1" x14ac:dyDescent="0.3">
      <c r="A116" s="44" t="s">
        <v>282</v>
      </c>
      <c r="B116" s="84"/>
      <c r="C116" s="18">
        <v>1</v>
      </c>
    </row>
    <row r="117" spans="1:3" ht="16.5" thickBot="1" x14ac:dyDescent="0.3">
      <c r="A117" s="44" t="s">
        <v>283</v>
      </c>
      <c r="B117" s="84"/>
      <c r="C117" s="18">
        <v>2</v>
      </c>
    </row>
    <row r="118" spans="1:3" s="199" customFormat="1" ht="16.5" thickBot="1" x14ac:dyDescent="0.3">
      <c r="A118" s="85" t="s">
        <v>280</v>
      </c>
      <c r="B118" s="86"/>
      <c r="C118" s="199">
        <v>20</v>
      </c>
    </row>
    <row r="119" spans="1:3" ht="16.5" thickBot="1" x14ac:dyDescent="0.3">
      <c r="A119" s="44" t="s">
        <v>281</v>
      </c>
      <c r="B119" s="87" t="e">
        <f>B118/$B$27</f>
        <v>#VALUE!</v>
      </c>
    </row>
    <row r="120" spans="1:3" ht="16.5" thickBot="1" x14ac:dyDescent="0.3">
      <c r="A120" s="44" t="s">
        <v>282</v>
      </c>
      <c r="B120" s="84"/>
      <c r="C120" s="18">
        <v>1</v>
      </c>
    </row>
    <row r="121" spans="1:3" ht="16.5" thickBot="1" x14ac:dyDescent="0.3">
      <c r="A121" s="44" t="s">
        <v>283</v>
      </c>
      <c r="B121" s="84"/>
      <c r="C121" s="18">
        <v>2</v>
      </c>
    </row>
    <row r="122" spans="1:3" s="199" customFormat="1" ht="16.5" thickBot="1" x14ac:dyDescent="0.3">
      <c r="A122" s="85" t="s">
        <v>280</v>
      </c>
      <c r="B122" s="86"/>
      <c r="C122" s="199">
        <v>20</v>
      </c>
    </row>
    <row r="123" spans="1:3" ht="16.5" thickBot="1" x14ac:dyDescent="0.3">
      <c r="A123" s="44" t="s">
        <v>281</v>
      </c>
      <c r="B123" s="87" t="e">
        <f>B122/$B$27</f>
        <v>#VALUE!</v>
      </c>
    </row>
    <row r="124" spans="1:3" ht="16.5" thickBot="1" x14ac:dyDescent="0.3">
      <c r="A124" s="44" t="s">
        <v>282</v>
      </c>
      <c r="B124" s="84"/>
      <c r="C124" s="18">
        <v>1</v>
      </c>
    </row>
    <row r="125" spans="1:3" ht="16.5" thickBot="1" x14ac:dyDescent="0.3">
      <c r="A125" s="44" t="s">
        <v>283</v>
      </c>
      <c r="B125" s="84"/>
      <c r="C125" s="18">
        <v>2</v>
      </c>
    </row>
    <row r="126" spans="1:3" s="199" customFormat="1" ht="16.5" thickBot="1" x14ac:dyDescent="0.3">
      <c r="A126" s="85" t="s">
        <v>280</v>
      </c>
      <c r="B126" s="86"/>
      <c r="C126" s="199">
        <v>20</v>
      </c>
    </row>
    <row r="127" spans="1:3" ht="16.5" thickBot="1" x14ac:dyDescent="0.3">
      <c r="A127" s="44" t="s">
        <v>281</v>
      </c>
      <c r="B127" s="87" t="e">
        <f>B126/$B$27</f>
        <v>#VALUE!</v>
      </c>
    </row>
    <row r="128" spans="1:3" ht="16.5" thickBot="1" x14ac:dyDescent="0.3">
      <c r="A128" s="44" t="s">
        <v>282</v>
      </c>
      <c r="B128" s="84"/>
      <c r="C128" s="18">
        <v>1</v>
      </c>
    </row>
    <row r="129" spans="1:3" ht="16.5" thickBot="1" x14ac:dyDescent="0.3">
      <c r="A129" s="44" t="s">
        <v>283</v>
      </c>
      <c r="B129" s="84"/>
      <c r="C129" s="18">
        <v>2</v>
      </c>
    </row>
    <row r="130" spans="1:3" s="199" customFormat="1" ht="16.5" thickBot="1" x14ac:dyDescent="0.3">
      <c r="A130" s="85" t="s">
        <v>280</v>
      </c>
      <c r="B130" s="86"/>
      <c r="C130" s="199">
        <v>20</v>
      </c>
    </row>
    <row r="131" spans="1:3" ht="16.5" thickBot="1" x14ac:dyDescent="0.3">
      <c r="A131" s="44" t="s">
        <v>281</v>
      </c>
      <c r="B131" s="87" t="e">
        <f>B130/$B$27</f>
        <v>#VALUE!</v>
      </c>
    </row>
    <row r="132" spans="1:3" ht="16.5" thickBot="1" x14ac:dyDescent="0.3">
      <c r="A132" s="44" t="s">
        <v>282</v>
      </c>
      <c r="B132" s="84"/>
      <c r="C132" s="18">
        <v>1</v>
      </c>
    </row>
    <row r="133" spans="1:3" ht="16.5" thickBot="1" x14ac:dyDescent="0.3">
      <c r="A133" s="44" t="s">
        <v>283</v>
      </c>
      <c r="B133" s="84"/>
      <c r="C133" s="18">
        <v>2</v>
      </c>
    </row>
    <row r="134" spans="1:3" s="199" customFormat="1" ht="16.5" thickBot="1" x14ac:dyDescent="0.3">
      <c r="A134" s="85" t="s">
        <v>280</v>
      </c>
      <c r="B134" s="86"/>
      <c r="C134" s="199">
        <v>20</v>
      </c>
    </row>
    <row r="135" spans="1:3" ht="16.5" thickBot="1" x14ac:dyDescent="0.3">
      <c r="A135" s="44" t="s">
        <v>281</v>
      </c>
      <c r="B135" s="87" t="e">
        <f>B134/$B$27</f>
        <v>#VALUE!</v>
      </c>
    </row>
    <row r="136" spans="1:3" ht="16.5" thickBot="1" x14ac:dyDescent="0.3">
      <c r="A136" s="44" t="s">
        <v>282</v>
      </c>
      <c r="B136" s="84"/>
      <c r="C136" s="18">
        <v>1</v>
      </c>
    </row>
    <row r="137" spans="1:3" ht="16.5" thickBot="1" x14ac:dyDescent="0.3">
      <c r="A137" s="44" t="s">
        <v>283</v>
      </c>
      <c r="B137" s="84"/>
      <c r="C137" s="18">
        <v>2</v>
      </c>
    </row>
    <row r="138" spans="1:3" s="199" customFormat="1" ht="16.5" thickBot="1" x14ac:dyDescent="0.3">
      <c r="A138" s="85" t="s">
        <v>280</v>
      </c>
      <c r="B138" s="86"/>
      <c r="C138" s="199">
        <v>20</v>
      </c>
    </row>
    <row r="139" spans="1:3" ht="16.5" thickBot="1" x14ac:dyDescent="0.3">
      <c r="A139" s="44" t="s">
        <v>281</v>
      </c>
      <c r="B139" s="87" t="e">
        <f>B138/$B$27</f>
        <v>#VALUE!</v>
      </c>
    </row>
    <row r="140" spans="1:3" ht="16.5" thickBot="1" x14ac:dyDescent="0.3">
      <c r="A140" s="44" t="s">
        <v>282</v>
      </c>
      <c r="B140" s="84"/>
      <c r="C140" s="18">
        <v>1</v>
      </c>
    </row>
    <row r="141" spans="1:3" ht="16.5" thickBot="1" x14ac:dyDescent="0.3">
      <c r="A141" s="44" t="s">
        <v>283</v>
      </c>
      <c r="B141" s="84"/>
      <c r="C141" s="18">
        <v>2</v>
      </c>
    </row>
    <row r="142" spans="1:3" s="199" customFormat="1" ht="16.5" thickBot="1" x14ac:dyDescent="0.3">
      <c r="A142" s="85" t="s">
        <v>280</v>
      </c>
      <c r="B142" s="86"/>
      <c r="C142" s="199">
        <v>20</v>
      </c>
    </row>
    <row r="143" spans="1:3" ht="16.5" thickBot="1" x14ac:dyDescent="0.3">
      <c r="A143" s="44" t="s">
        <v>281</v>
      </c>
      <c r="B143" s="87" t="e">
        <f>B142/$B$27</f>
        <v>#VALUE!</v>
      </c>
    </row>
    <row r="144" spans="1:3" ht="16.5" thickBot="1" x14ac:dyDescent="0.3">
      <c r="A144" s="44" t="s">
        <v>282</v>
      </c>
      <c r="B144" s="84"/>
      <c r="C144" s="18">
        <v>1</v>
      </c>
    </row>
    <row r="145" spans="1:3" ht="16.5" thickBot="1" x14ac:dyDescent="0.3">
      <c r="A145" s="44" t="s">
        <v>283</v>
      </c>
      <c r="B145" s="84"/>
      <c r="C145" s="18">
        <v>2</v>
      </c>
    </row>
    <row r="146" spans="1:3" s="199" customFormat="1" ht="16.5" thickBot="1" x14ac:dyDescent="0.3">
      <c r="A146" s="85" t="s">
        <v>280</v>
      </c>
      <c r="B146" s="86"/>
      <c r="C146" s="199">
        <v>20</v>
      </c>
    </row>
    <row r="147" spans="1:3" ht="16.5" thickBot="1" x14ac:dyDescent="0.3">
      <c r="A147" s="44" t="s">
        <v>281</v>
      </c>
      <c r="B147" s="87" t="e">
        <f>B146/$B$27</f>
        <v>#VALUE!</v>
      </c>
    </row>
    <row r="148" spans="1:3" ht="16.5" thickBot="1" x14ac:dyDescent="0.3">
      <c r="A148" s="44" t="s">
        <v>282</v>
      </c>
      <c r="B148" s="84"/>
      <c r="C148" s="18">
        <v>1</v>
      </c>
    </row>
    <row r="149" spans="1:3" ht="16.5" thickBot="1" x14ac:dyDescent="0.3">
      <c r="A149" s="44" t="s">
        <v>283</v>
      </c>
      <c r="B149" s="84"/>
      <c r="C149" s="18">
        <v>2</v>
      </c>
    </row>
    <row r="150" spans="1:3" s="199" customFormat="1" ht="16.5" thickBot="1" x14ac:dyDescent="0.3">
      <c r="A150" s="85" t="s">
        <v>280</v>
      </c>
      <c r="B150" s="86"/>
      <c r="C150" s="199">
        <v>20</v>
      </c>
    </row>
    <row r="151" spans="1:3" ht="16.5" thickBot="1" x14ac:dyDescent="0.3">
      <c r="A151" s="44" t="s">
        <v>281</v>
      </c>
      <c r="B151" s="87" t="e">
        <f>B150/$B$27</f>
        <v>#VALUE!</v>
      </c>
    </row>
    <row r="152" spans="1:3" ht="16.5" thickBot="1" x14ac:dyDescent="0.3">
      <c r="A152" s="44" t="s">
        <v>282</v>
      </c>
      <c r="B152" s="84"/>
      <c r="C152" s="18">
        <v>1</v>
      </c>
    </row>
    <row r="153" spans="1:3" ht="16.5" thickBot="1" x14ac:dyDescent="0.3">
      <c r="A153" s="44" t="s">
        <v>283</v>
      </c>
      <c r="B153" s="84"/>
      <c r="C153" s="18">
        <v>2</v>
      </c>
    </row>
    <row r="154" spans="1:3" ht="29.25" thickBot="1" x14ac:dyDescent="0.3">
      <c r="A154" s="49" t="s">
        <v>285</v>
      </c>
      <c r="B154" s="84">
        <f xml:space="preserve"> SUMIF(C155:C194, 30,B155:B194)</f>
        <v>56.888561261800007</v>
      </c>
    </row>
    <row r="155" spans="1:3" s="199" customFormat="1" ht="30.75" thickBot="1" x14ac:dyDescent="0.3">
      <c r="A155" s="86" t="s">
        <v>483</v>
      </c>
      <c r="B155" s="86">
        <v>54.872050261800005</v>
      </c>
      <c r="C155" s="199">
        <v>30</v>
      </c>
    </row>
    <row r="156" spans="1:3" ht="16.5" thickBot="1" x14ac:dyDescent="0.3">
      <c r="A156" s="44" t="s">
        <v>281</v>
      </c>
      <c r="B156" s="87" t="e">
        <f>B155/$B$27</f>
        <v>#VALUE!</v>
      </c>
    </row>
    <row r="157" spans="1:3" ht="16.5" thickBot="1" x14ac:dyDescent="0.3">
      <c r="A157" s="44" t="s">
        <v>282</v>
      </c>
      <c r="B157" s="84">
        <v>16.461615079999998</v>
      </c>
      <c r="C157" s="18">
        <v>1</v>
      </c>
    </row>
    <row r="158" spans="1:3" ht="16.5" thickBot="1" x14ac:dyDescent="0.3">
      <c r="A158" s="44" t="s">
        <v>283</v>
      </c>
      <c r="B158" s="84">
        <v>0</v>
      </c>
      <c r="C158" s="18">
        <v>2</v>
      </c>
    </row>
    <row r="159" spans="1:3" s="199" customFormat="1" ht="30.75" thickBot="1" x14ac:dyDescent="0.3">
      <c r="A159" s="86" t="s">
        <v>484</v>
      </c>
      <c r="B159" s="86">
        <v>0.98099000000000003</v>
      </c>
      <c r="C159" s="199">
        <v>30</v>
      </c>
    </row>
    <row r="160" spans="1:3" ht="16.5" thickBot="1" x14ac:dyDescent="0.3">
      <c r="A160" s="44" t="s">
        <v>281</v>
      </c>
      <c r="B160" s="87" t="e">
        <f>B159/$B$27</f>
        <v>#VALUE!</v>
      </c>
    </row>
    <row r="161" spans="1:3" ht="16.5" thickBot="1" x14ac:dyDescent="0.3">
      <c r="A161" s="44" t="s">
        <v>282</v>
      </c>
      <c r="B161" s="84">
        <v>0</v>
      </c>
      <c r="C161" s="18">
        <v>1</v>
      </c>
    </row>
    <row r="162" spans="1:3" ht="16.5" thickBot="1" x14ac:dyDescent="0.3">
      <c r="A162" s="44" t="s">
        <v>283</v>
      </c>
      <c r="B162" s="84">
        <v>0.98099000000000003</v>
      </c>
      <c r="C162" s="18">
        <v>2</v>
      </c>
    </row>
    <row r="163" spans="1:3" s="199" customFormat="1" ht="45.75" thickBot="1" x14ac:dyDescent="0.3">
      <c r="A163" s="86" t="s">
        <v>495</v>
      </c>
      <c r="B163" s="86">
        <v>0.33554400000000001</v>
      </c>
      <c r="C163" s="199">
        <v>30</v>
      </c>
    </row>
    <row r="164" spans="1:3" ht="16.5" thickBot="1" x14ac:dyDescent="0.3">
      <c r="A164" s="44" t="s">
        <v>281</v>
      </c>
      <c r="B164" s="87" t="e">
        <f>B163/$B$27</f>
        <v>#VALUE!</v>
      </c>
    </row>
    <row r="165" spans="1:3" ht="16.5" thickBot="1" x14ac:dyDescent="0.3">
      <c r="A165" s="44" t="s">
        <v>282</v>
      </c>
      <c r="B165" s="84">
        <v>0.33554400000000001</v>
      </c>
      <c r="C165" s="18">
        <v>1</v>
      </c>
    </row>
    <row r="166" spans="1:3" ht="16.5" thickBot="1" x14ac:dyDescent="0.3">
      <c r="A166" s="44" t="s">
        <v>283</v>
      </c>
      <c r="B166" s="84">
        <v>0</v>
      </c>
      <c r="C166" s="18">
        <v>2</v>
      </c>
    </row>
    <row r="167" spans="1:3" s="199" customFormat="1" ht="30.75" thickBot="1" x14ac:dyDescent="0.3">
      <c r="A167" s="86" t="s">
        <v>496</v>
      </c>
      <c r="B167" s="86">
        <v>0.67637700000000001</v>
      </c>
      <c r="C167" s="199">
        <v>30</v>
      </c>
    </row>
    <row r="168" spans="1:3" ht="16.5" thickBot="1" x14ac:dyDescent="0.3">
      <c r="A168" s="44" t="s">
        <v>281</v>
      </c>
      <c r="B168" s="87" t="e">
        <f>B167/$B$27</f>
        <v>#VALUE!</v>
      </c>
    </row>
    <row r="169" spans="1:3" ht="16.5" thickBot="1" x14ac:dyDescent="0.3">
      <c r="A169" s="44" t="s">
        <v>282</v>
      </c>
      <c r="B169" s="84">
        <v>0.67637700000000001</v>
      </c>
      <c r="C169" s="18">
        <v>1</v>
      </c>
    </row>
    <row r="170" spans="1:3" ht="16.5" thickBot="1" x14ac:dyDescent="0.3">
      <c r="A170" s="44" t="s">
        <v>283</v>
      </c>
      <c r="B170" s="84">
        <v>0</v>
      </c>
      <c r="C170" s="18">
        <v>2</v>
      </c>
    </row>
    <row r="171" spans="1:3" s="199" customFormat="1" ht="30.75" thickBot="1" x14ac:dyDescent="0.3">
      <c r="A171" s="85" t="s">
        <v>497</v>
      </c>
      <c r="B171" s="86">
        <v>2.3600000000000003E-2</v>
      </c>
      <c r="C171" s="199">
        <v>30</v>
      </c>
    </row>
    <row r="172" spans="1:3" ht="16.5" thickBot="1" x14ac:dyDescent="0.3">
      <c r="A172" s="44" t="s">
        <v>281</v>
      </c>
      <c r="B172" s="87" t="e">
        <f>B171/$B$27</f>
        <v>#VALUE!</v>
      </c>
    </row>
    <row r="173" spans="1:3" ht="16.5" thickBot="1" x14ac:dyDescent="0.3">
      <c r="A173" s="44" t="s">
        <v>282</v>
      </c>
      <c r="B173" s="84">
        <v>2.3600000000000003E-2</v>
      </c>
      <c r="C173" s="18">
        <v>1</v>
      </c>
    </row>
    <row r="174" spans="1:3" ht="16.5" thickBot="1" x14ac:dyDescent="0.3">
      <c r="A174" s="44" t="s">
        <v>283</v>
      </c>
      <c r="B174" s="84">
        <v>0</v>
      </c>
      <c r="C174" s="18">
        <v>2</v>
      </c>
    </row>
    <row r="175" spans="1:3" s="199" customFormat="1" ht="16.5" thickBot="1" x14ac:dyDescent="0.3">
      <c r="A175" s="85" t="s">
        <v>280</v>
      </c>
      <c r="B175" s="86"/>
      <c r="C175" s="199">
        <v>30</v>
      </c>
    </row>
    <row r="176" spans="1:3" ht="16.5" thickBot="1" x14ac:dyDescent="0.3">
      <c r="A176" s="44" t="s">
        <v>281</v>
      </c>
      <c r="B176" s="87" t="e">
        <f>B175/$B$27</f>
        <v>#VALUE!</v>
      </c>
    </row>
    <row r="177" spans="1:3" ht="16.5" thickBot="1" x14ac:dyDescent="0.3">
      <c r="A177" s="44" t="s">
        <v>282</v>
      </c>
      <c r="B177" s="84"/>
      <c r="C177" s="18">
        <v>1</v>
      </c>
    </row>
    <row r="178" spans="1:3" ht="16.5" thickBot="1" x14ac:dyDescent="0.3">
      <c r="A178" s="44" t="s">
        <v>283</v>
      </c>
      <c r="B178" s="84"/>
      <c r="C178" s="18">
        <v>2</v>
      </c>
    </row>
    <row r="179" spans="1:3" s="199" customFormat="1" ht="16.5" thickBot="1" x14ac:dyDescent="0.3">
      <c r="A179" s="85" t="s">
        <v>280</v>
      </c>
      <c r="B179" s="86"/>
      <c r="C179" s="199">
        <v>30</v>
      </c>
    </row>
    <row r="180" spans="1:3" ht="16.5" thickBot="1" x14ac:dyDescent="0.3">
      <c r="A180" s="44" t="s">
        <v>281</v>
      </c>
      <c r="B180" s="87" t="e">
        <f>B179/$B$27</f>
        <v>#VALUE!</v>
      </c>
    </row>
    <row r="181" spans="1:3" ht="16.5" thickBot="1" x14ac:dyDescent="0.3">
      <c r="A181" s="44" t="s">
        <v>282</v>
      </c>
      <c r="B181" s="84"/>
      <c r="C181" s="18">
        <v>1</v>
      </c>
    </row>
    <row r="182" spans="1:3" ht="16.5" thickBot="1" x14ac:dyDescent="0.3">
      <c r="A182" s="44" t="s">
        <v>283</v>
      </c>
      <c r="B182" s="84"/>
      <c r="C182" s="18">
        <v>2</v>
      </c>
    </row>
    <row r="183" spans="1:3" s="199" customFormat="1" ht="16.5" thickBot="1" x14ac:dyDescent="0.3">
      <c r="A183" s="85" t="s">
        <v>280</v>
      </c>
      <c r="B183" s="86"/>
      <c r="C183" s="199">
        <v>30</v>
      </c>
    </row>
    <row r="184" spans="1:3" ht="16.5" thickBot="1" x14ac:dyDescent="0.3">
      <c r="A184" s="44" t="s">
        <v>281</v>
      </c>
      <c r="B184" s="87" t="e">
        <f>B183/$B$27</f>
        <v>#VALUE!</v>
      </c>
    </row>
    <row r="185" spans="1:3" ht="16.5" thickBot="1" x14ac:dyDescent="0.3">
      <c r="A185" s="44" t="s">
        <v>282</v>
      </c>
      <c r="B185" s="84"/>
      <c r="C185" s="18">
        <v>1</v>
      </c>
    </row>
    <row r="186" spans="1:3" ht="16.5" thickBot="1" x14ac:dyDescent="0.3">
      <c r="A186" s="44" t="s">
        <v>283</v>
      </c>
      <c r="B186" s="84"/>
      <c r="C186" s="18">
        <v>2</v>
      </c>
    </row>
    <row r="187" spans="1:3" s="199" customFormat="1" ht="16.5" thickBot="1" x14ac:dyDescent="0.3">
      <c r="A187" s="85" t="s">
        <v>280</v>
      </c>
      <c r="B187" s="86"/>
      <c r="C187" s="199">
        <v>30</v>
      </c>
    </row>
    <row r="188" spans="1:3" ht="16.5" thickBot="1" x14ac:dyDescent="0.3">
      <c r="A188" s="44" t="s">
        <v>281</v>
      </c>
      <c r="B188" s="87" t="e">
        <f>B187/$B$27</f>
        <v>#VALUE!</v>
      </c>
    </row>
    <row r="189" spans="1:3" ht="16.5" thickBot="1" x14ac:dyDescent="0.3">
      <c r="A189" s="44" t="s">
        <v>282</v>
      </c>
      <c r="B189" s="84"/>
      <c r="C189" s="18">
        <v>1</v>
      </c>
    </row>
    <row r="190" spans="1:3" ht="16.5" thickBot="1" x14ac:dyDescent="0.3">
      <c r="A190" s="44" t="s">
        <v>283</v>
      </c>
      <c r="B190" s="84"/>
      <c r="C190" s="18">
        <v>2</v>
      </c>
    </row>
    <row r="191" spans="1:3" s="199" customFormat="1" ht="16.5" thickBot="1" x14ac:dyDescent="0.3">
      <c r="A191" s="85" t="s">
        <v>280</v>
      </c>
      <c r="B191" s="86"/>
      <c r="C191" s="199">
        <v>30</v>
      </c>
    </row>
    <row r="192" spans="1:3" ht="16.5" thickBot="1" x14ac:dyDescent="0.3">
      <c r="A192" s="44" t="s">
        <v>281</v>
      </c>
      <c r="B192" s="87" t="e">
        <f>B191/$B$27</f>
        <v>#VALUE!</v>
      </c>
    </row>
    <row r="193" spans="1:3" ht="16.5" thickBot="1" x14ac:dyDescent="0.3">
      <c r="A193" s="44" t="s">
        <v>282</v>
      </c>
      <c r="B193" s="84"/>
      <c r="C193" s="18">
        <v>1</v>
      </c>
    </row>
    <row r="194" spans="1:3" ht="16.5" thickBot="1" x14ac:dyDescent="0.3">
      <c r="A194" s="44" t="s">
        <v>283</v>
      </c>
      <c r="B194" s="84"/>
      <c r="C194" s="18">
        <v>2</v>
      </c>
    </row>
    <row r="195" spans="1:3" ht="29.25" thickBot="1" x14ac:dyDescent="0.3">
      <c r="A195" s="43" t="s">
        <v>286</v>
      </c>
      <c r="B195" s="88"/>
    </row>
    <row r="196" spans="1:3" ht="16.5" thickBot="1" x14ac:dyDescent="0.3">
      <c r="A196" s="45" t="s">
        <v>278</v>
      </c>
      <c r="B196" s="88"/>
    </row>
    <row r="197" spans="1:3" ht="16.5" thickBot="1" x14ac:dyDescent="0.3">
      <c r="A197" s="45" t="s">
        <v>287</v>
      </c>
      <c r="B197" s="88"/>
    </row>
    <row r="198" spans="1:3" ht="16.5" thickBot="1" x14ac:dyDescent="0.3">
      <c r="A198" s="45" t="s">
        <v>288</v>
      </c>
      <c r="B198" s="88"/>
    </row>
    <row r="199" spans="1:3" ht="16.5" thickBot="1" x14ac:dyDescent="0.3">
      <c r="A199" s="45" t="s">
        <v>289</v>
      </c>
      <c r="B199" s="88"/>
    </row>
    <row r="200" spans="1:3" ht="16.5" thickBot="1" x14ac:dyDescent="0.3">
      <c r="A200" s="41" t="s">
        <v>290</v>
      </c>
      <c r="B200" s="89" t="e">
        <f>B201/$B$27</f>
        <v>#VALUE!</v>
      </c>
    </row>
    <row r="201" spans="1:3" ht="16.5" thickBot="1" x14ac:dyDescent="0.3">
      <c r="A201" s="41" t="s">
        <v>291</v>
      </c>
      <c r="B201" s="90">
        <f xml:space="preserve"> SUMIF(C33:C194, 1,B33:B194)</f>
        <v>17.497136079999994</v>
      </c>
    </row>
    <row r="202" spans="1:3" ht="16.5" thickBot="1" x14ac:dyDescent="0.3">
      <c r="A202" s="41" t="s">
        <v>292</v>
      </c>
      <c r="B202" s="89" t="e">
        <f>B203/$B$27</f>
        <v>#VALUE!</v>
      </c>
    </row>
    <row r="203" spans="1:3" ht="16.5" thickBot="1" x14ac:dyDescent="0.3">
      <c r="A203" s="42" t="s">
        <v>293</v>
      </c>
      <c r="B203" s="90">
        <f xml:space="preserve"> SUMIF(C33:C194, 2,B33:B194)</f>
        <v>0.98099000000000003</v>
      </c>
    </row>
    <row r="204" spans="1:3" ht="15.75" customHeight="1" x14ac:dyDescent="0.25">
      <c r="A204" s="43" t="s">
        <v>294</v>
      </c>
      <c r="B204" s="409" t="s">
        <v>491</v>
      </c>
    </row>
    <row r="205" spans="1:3" x14ac:dyDescent="0.25">
      <c r="A205" s="46" t="s">
        <v>295</v>
      </c>
      <c r="B205" s="410"/>
    </row>
    <row r="206" spans="1:3" x14ac:dyDescent="0.25">
      <c r="A206" s="46" t="s">
        <v>296</v>
      </c>
      <c r="B206" s="410"/>
    </row>
    <row r="207" spans="1:3" x14ac:dyDescent="0.25">
      <c r="A207" s="46" t="s">
        <v>297</v>
      </c>
      <c r="B207" s="410"/>
    </row>
    <row r="208" spans="1:3" x14ac:dyDescent="0.25">
      <c r="A208" s="46" t="s">
        <v>298</v>
      </c>
      <c r="B208" s="410"/>
    </row>
    <row r="209" spans="1:2" ht="16.5" thickBot="1" x14ac:dyDescent="0.3">
      <c r="A209" s="47" t="s">
        <v>299</v>
      </c>
      <c r="B209" s="411"/>
    </row>
    <row r="210" spans="1:2" ht="30.75" thickBot="1" x14ac:dyDescent="0.3">
      <c r="A210" s="45" t="s">
        <v>300</v>
      </c>
      <c r="B210" s="91"/>
    </row>
    <row r="211" spans="1:2" ht="29.25" thickBot="1" x14ac:dyDescent="0.3">
      <c r="A211" s="41" t="s">
        <v>301</v>
      </c>
      <c r="B211" s="91"/>
    </row>
    <row r="212" spans="1:2" ht="16.5" thickBot="1" x14ac:dyDescent="0.3">
      <c r="A212" s="45" t="s">
        <v>278</v>
      </c>
      <c r="B212" s="92"/>
    </row>
    <row r="213" spans="1:2" ht="16.5" thickBot="1" x14ac:dyDescent="0.3">
      <c r="A213" s="45" t="s">
        <v>302</v>
      </c>
      <c r="B213" s="91"/>
    </row>
    <row r="214" spans="1:2" ht="16.5" thickBot="1" x14ac:dyDescent="0.3">
      <c r="A214" s="45" t="s">
        <v>303</v>
      </c>
      <c r="B214" s="92"/>
    </row>
    <row r="215" spans="1:2" ht="30.75" thickBot="1" x14ac:dyDescent="0.3">
      <c r="A215" s="50" t="s">
        <v>304</v>
      </c>
      <c r="B215" s="104" t="s">
        <v>492</v>
      </c>
    </row>
    <row r="216" spans="1:2" ht="16.5" thickBot="1" x14ac:dyDescent="0.3">
      <c r="A216" s="41" t="s">
        <v>305</v>
      </c>
      <c r="B216" s="93"/>
    </row>
    <row r="217" spans="1:2" ht="16.5" thickBot="1" x14ac:dyDescent="0.3">
      <c r="A217" s="46" t="s">
        <v>306</v>
      </c>
      <c r="B217" s="94"/>
    </row>
    <row r="218" spans="1:2" ht="16.5" thickBot="1" x14ac:dyDescent="0.3">
      <c r="A218" s="46" t="s">
        <v>307</v>
      </c>
      <c r="B218" s="94"/>
    </row>
    <row r="219" spans="1:2" ht="16.5" thickBot="1" x14ac:dyDescent="0.3">
      <c r="A219" s="46" t="s">
        <v>308</v>
      </c>
      <c r="B219" s="94"/>
    </row>
    <row r="220" spans="1:2" ht="45.75" thickBot="1" x14ac:dyDescent="0.3">
      <c r="A220" s="51" t="s">
        <v>309</v>
      </c>
      <c r="B220" s="92" t="s">
        <v>493</v>
      </c>
    </row>
    <row r="221" spans="1:2" ht="28.5" customHeight="1" x14ac:dyDescent="0.25">
      <c r="A221" s="43" t="s">
        <v>310</v>
      </c>
      <c r="B221" s="409" t="s">
        <v>494</v>
      </c>
    </row>
    <row r="222" spans="1:2" x14ac:dyDescent="0.25">
      <c r="A222" s="46" t="s">
        <v>311</v>
      </c>
      <c r="B222" s="410"/>
    </row>
    <row r="223" spans="1:2" x14ac:dyDescent="0.25">
      <c r="A223" s="46" t="s">
        <v>312</v>
      </c>
      <c r="B223" s="410"/>
    </row>
    <row r="224" spans="1:2" x14ac:dyDescent="0.25">
      <c r="A224" s="46" t="s">
        <v>313</v>
      </c>
      <c r="B224" s="410"/>
    </row>
    <row r="225" spans="1:2" x14ac:dyDescent="0.25">
      <c r="A225" s="46" t="s">
        <v>314</v>
      </c>
      <c r="B225" s="410"/>
    </row>
    <row r="226" spans="1:2" ht="16.5" thickBot="1" x14ac:dyDescent="0.3">
      <c r="A226" s="52" t="s">
        <v>315</v>
      </c>
      <c r="B226" s="411"/>
    </row>
    <row r="229" spans="1:2" x14ac:dyDescent="0.25">
      <c r="A229" s="53"/>
      <c r="B229" s="54"/>
    </row>
    <row r="230" spans="1:2" x14ac:dyDescent="0.25">
      <c r="B230" s="55"/>
    </row>
    <row r="231" spans="1:2" x14ac:dyDescent="0.25">
      <c r="B231" s="56"/>
    </row>
  </sheetData>
  <mergeCells count="11">
    <mergeCell ref="A13:B13"/>
    <mergeCell ref="A5:B5"/>
    <mergeCell ref="A7:B7"/>
    <mergeCell ref="A9:B9"/>
    <mergeCell ref="A10:B10"/>
    <mergeCell ref="A12:B12"/>
    <mergeCell ref="A15:B15"/>
    <mergeCell ref="A16:B16"/>
    <mergeCell ref="A18:B18"/>
    <mergeCell ref="B204:B209"/>
    <mergeCell ref="B221:B226"/>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8"/>
  <sheetViews>
    <sheetView view="pageBreakPreview" topLeftCell="A3" zoomScale="55" zoomScaleSheetLayoutView="55" workbookViewId="0">
      <selection activeCell="M23" sqref="M23:N24"/>
    </sheetView>
  </sheetViews>
  <sheetFormatPr defaultColWidth="9.140625" defaultRowHeight="15" x14ac:dyDescent="0.25"/>
  <cols>
    <col min="1" max="1" width="7.42578125" style="133" customWidth="1"/>
    <col min="2" max="2" width="35.85546875" style="133" customWidth="1"/>
    <col min="3" max="3" width="31.140625" style="133" customWidth="1"/>
    <col min="4" max="4" width="25" style="133" customWidth="1"/>
    <col min="5" max="5" width="50" style="133" customWidth="1"/>
    <col min="6" max="6" width="57" style="133" customWidth="1"/>
    <col min="7" max="7" width="57.5703125" style="133" customWidth="1"/>
    <col min="8" max="10" width="20.5703125" style="133" customWidth="1"/>
    <col min="11" max="11" width="16" style="133" customWidth="1"/>
    <col min="12" max="12" width="20.5703125" style="133" customWidth="1"/>
    <col min="13" max="13" width="21.28515625" style="133" customWidth="1"/>
    <col min="14" max="14" width="23.85546875" style="133" customWidth="1"/>
    <col min="15" max="15" width="17.85546875" style="133" customWidth="1"/>
    <col min="16" max="16" width="23.85546875" style="133" customWidth="1"/>
    <col min="17" max="17" width="58" style="133" customWidth="1"/>
    <col min="18" max="18" width="27" style="133" customWidth="1"/>
    <col min="19" max="19" width="43" style="133" customWidth="1"/>
    <col min="20" max="16384" width="9.140625" style="133"/>
  </cols>
  <sheetData>
    <row r="1" spans="1:28" hidden="1" x14ac:dyDescent="0.25">
      <c r="A1" s="134" t="s">
        <v>418</v>
      </c>
      <c r="B1" s="133" t="e">
        <f>'1. паспорт местоположение'!#REF!</f>
        <v>#REF!</v>
      </c>
    </row>
    <row r="2" spans="1:28" hidden="1" x14ac:dyDescent="0.25"/>
    <row r="3" spans="1:28" s="2" customFormat="1" ht="18.75" customHeight="1" x14ac:dyDescent="0.2">
      <c r="S3" s="4" t="s">
        <v>66</v>
      </c>
    </row>
    <row r="4" spans="1:28" s="2" customFormat="1" ht="18.75" customHeight="1" x14ac:dyDescent="0.3">
      <c r="S4" s="1" t="s">
        <v>8</v>
      </c>
    </row>
    <row r="5" spans="1:28" s="2" customFormat="1" ht="18.75" x14ac:dyDescent="0.3">
      <c r="S5" s="1" t="s">
        <v>65</v>
      </c>
    </row>
    <row r="6" spans="1:28" s="2" customFormat="1" ht="18.75" customHeight="1" x14ac:dyDescent="0.2">
      <c r="A6" s="296" t="str">
        <f>CONCATENATE('1. паспорт местоположение'!A5:B5,'1. паспорт местоположение'!C5)</f>
        <v>Год раскрытия информации: 2017 год</v>
      </c>
      <c r="B6" s="296"/>
      <c r="C6" s="296"/>
      <c r="D6" s="296"/>
      <c r="E6" s="296"/>
      <c r="F6" s="296"/>
      <c r="G6" s="296"/>
      <c r="H6" s="296"/>
      <c r="I6" s="296"/>
      <c r="J6" s="296"/>
      <c r="K6" s="296"/>
      <c r="L6" s="296"/>
      <c r="M6" s="296"/>
      <c r="N6" s="296"/>
      <c r="O6" s="296"/>
      <c r="P6" s="296"/>
      <c r="Q6" s="296"/>
      <c r="R6" s="296"/>
      <c r="S6" s="296"/>
    </row>
    <row r="7" spans="1:28" s="2" customFormat="1" ht="15.75" x14ac:dyDescent="0.2">
      <c r="A7" s="107"/>
    </row>
    <row r="8" spans="1:28" s="2" customFormat="1" ht="18.75" x14ac:dyDescent="0.2">
      <c r="A8" s="289" t="s">
        <v>7</v>
      </c>
      <c r="B8" s="289"/>
      <c r="C8" s="289"/>
      <c r="D8" s="289"/>
      <c r="E8" s="289"/>
      <c r="F8" s="289"/>
      <c r="G8" s="289"/>
      <c r="H8" s="289"/>
      <c r="I8" s="289"/>
      <c r="J8" s="289"/>
      <c r="K8" s="289"/>
      <c r="L8" s="289"/>
      <c r="M8" s="289"/>
      <c r="N8" s="289"/>
      <c r="O8" s="289"/>
      <c r="P8" s="289"/>
      <c r="Q8" s="289"/>
      <c r="R8" s="289"/>
      <c r="S8" s="289"/>
      <c r="T8" s="108"/>
      <c r="U8" s="108"/>
      <c r="V8" s="108"/>
      <c r="W8" s="108"/>
      <c r="X8" s="108"/>
      <c r="Y8" s="108"/>
      <c r="Z8" s="108"/>
      <c r="AA8" s="108"/>
      <c r="AB8" s="108"/>
    </row>
    <row r="9" spans="1:28" s="2" customFormat="1" ht="18.75" x14ac:dyDescent="0.2">
      <c r="A9" s="289"/>
      <c r="B9" s="289"/>
      <c r="C9" s="289"/>
      <c r="D9" s="289"/>
      <c r="E9" s="289"/>
      <c r="F9" s="289"/>
      <c r="G9" s="289"/>
      <c r="H9" s="289"/>
      <c r="I9" s="289"/>
      <c r="J9" s="289"/>
      <c r="K9" s="289"/>
      <c r="L9" s="289"/>
      <c r="M9" s="289"/>
      <c r="N9" s="289"/>
      <c r="O9" s="289"/>
      <c r="P9" s="289"/>
      <c r="Q9" s="289"/>
      <c r="R9" s="289"/>
      <c r="S9" s="289"/>
      <c r="T9" s="108"/>
      <c r="U9" s="108"/>
      <c r="V9" s="108"/>
      <c r="W9" s="108"/>
      <c r="X9" s="108"/>
      <c r="Y9" s="108"/>
      <c r="Z9" s="108"/>
      <c r="AA9" s="108"/>
      <c r="AB9" s="108"/>
    </row>
    <row r="10" spans="1:28" s="2" customFormat="1" ht="18.75" x14ac:dyDescent="0.2">
      <c r="A10" s="297" t="str">
        <f>'1. паспорт местоположение'!A9:C9</f>
        <v>АО "Янтарьэнерго"</v>
      </c>
      <c r="B10" s="297"/>
      <c r="C10" s="297"/>
      <c r="D10" s="297"/>
      <c r="E10" s="297"/>
      <c r="F10" s="297"/>
      <c r="G10" s="297"/>
      <c r="H10" s="297"/>
      <c r="I10" s="297"/>
      <c r="J10" s="297"/>
      <c r="K10" s="297"/>
      <c r="L10" s="297"/>
      <c r="M10" s="297"/>
      <c r="N10" s="297"/>
      <c r="O10" s="297"/>
      <c r="P10" s="297"/>
      <c r="Q10" s="297"/>
      <c r="R10" s="297"/>
      <c r="S10" s="297"/>
      <c r="T10" s="108"/>
      <c r="U10" s="108"/>
      <c r="V10" s="108"/>
      <c r="W10" s="108"/>
      <c r="X10" s="108"/>
      <c r="Y10" s="108"/>
      <c r="Z10" s="108"/>
      <c r="AA10" s="108"/>
      <c r="AB10" s="108"/>
    </row>
    <row r="11" spans="1:28" s="2" customFormat="1" ht="18.75" x14ac:dyDescent="0.2">
      <c r="A11" s="291" t="s">
        <v>6</v>
      </c>
      <c r="B11" s="291"/>
      <c r="C11" s="291"/>
      <c r="D11" s="291"/>
      <c r="E11" s="291"/>
      <c r="F11" s="291"/>
      <c r="G11" s="291"/>
      <c r="H11" s="291"/>
      <c r="I11" s="291"/>
      <c r="J11" s="291"/>
      <c r="K11" s="291"/>
      <c r="L11" s="291"/>
      <c r="M11" s="291"/>
      <c r="N11" s="291"/>
      <c r="O11" s="291"/>
      <c r="P11" s="291"/>
      <c r="Q11" s="291"/>
      <c r="R11" s="291"/>
      <c r="S11" s="291"/>
      <c r="T11" s="108"/>
      <c r="U11" s="108"/>
      <c r="V11" s="108"/>
      <c r="W11" s="108"/>
      <c r="X11" s="108"/>
      <c r="Y11" s="108"/>
      <c r="Z11" s="108"/>
      <c r="AA11" s="108"/>
      <c r="AB11" s="108"/>
    </row>
    <row r="12" spans="1:28" s="2" customFormat="1" ht="18.75" x14ac:dyDescent="0.2">
      <c r="A12" s="289"/>
      <c r="B12" s="289"/>
      <c r="C12" s="289"/>
      <c r="D12" s="289"/>
      <c r="E12" s="289"/>
      <c r="F12" s="289"/>
      <c r="G12" s="289"/>
      <c r="H12" s="289"/>
      <c r="I12" s="289"/>
      <c r="J12" s="289"/>
      <c r="K12" s="289"/>
      <c r="L12" s="289"/>
      <c r="M12" s="289"/>
      <c r="N12" s="289"/>
      <c r="O12" s="289"/>
      <c r="P12" s="289"/>
      <c r="Q12" s="289"/>
      <c r="R12" s="289"/>
      <c r="S12" s="289"/>
      <c r="T12" s="108"/>
      <c r="U12" s="108"/>
      <c r="V12" s="108"/>
      <c r="W12" s="108"/>
      <c r="X12" s="108"/>
      <c r="Y12" s="108"/>
      <c r="Z12" s="108"/>
      <c r="AA12" s="108"/>
      <c r="AB12" s="108"/>
    </row>
    <row r="13" spans="1:28" s="2" customFormat="1" ht="18.75" x14ac:dyDescent="0.2">
      <c r="A13" s="297" t="str">
        <f>'1. паспорт местоположение'!A12:C12</f>
        <v>F_4495</v>
      </c>
      <c r="B13" s="297"/>
      <c r="C13" s="297"/>
      <c r="D13" s="297"/>
      <c r="E13" s="297"/>
      <c r="F13" s="297"/>
      <c r="G13" s="297"/>
      <c r="H13" s="297"/>
      <c r="I13" s="297"/>
      <c r="J13" s="297"/>
      <c r="K13" s="297"/>
      <c r="L13" s="297"/>
      <c r="M13" s="297"/>
      <c r="N13" s="297"/>
      <c r="O13" s="297"/>
      <c r="P13" s="297"/>
      <c r="Q13" s="297"/>
      <c r="R13" s="297"/>
      <c r="S13" s="297"/>
      <c r="T13" s="108"/>
      <c r="U13" s="108"/>
      <c r="V13" s="108"/>
      <c r="W13" s="108"/>
      <c r="X13" s="108"/>
      <c r="Y13" s="108"/>
      <c r="Z13" s="108"/>
      <c r="AA13" s="108"/>
      <c r="AB13" s="108"/>
    </row>
    <row r="14" spans="1:28" s="2" customFormat="1" ht="18.75" x14ac:dyDescent="0.2">
      <c r="A14" s="291" t="s">
        <v>5</v>
      </c>
      <c r="B14" s="291"/>
      <c r="C14" s="291"/>
      <c r="D14" s="291"/>
      <c r="E14" s="291"/>
      <c r="F14" s="291"/>
      <c r="G14" s="291"/>
      <c r="H14" s="291"/>
      <c r="I14" s="291"/>
      <c r="J14" s="291"/>
      <c r="K14" s="291"/>
      <c r="L14" s="291"/>
      <c r="M14" s="291"/>
      <c r="N14" s="291"/>
      <c r="O14" s="291"/>
      <c r="P14" s="291"/>
      <c r="Q14" s="291"/>
      <c r="R14" s="291"/>
      <c r="S14" s="291"/>
      <c r="T14" s="108"/>
      <c r="U14" s="108"/>
      <c r="V14" s="108"/>
      <c r="W14" s="108"/>
      <c r="X14" s="108"/>
      <c r="Y14" s="108"/>
      <c r="Z14" s="108"/>
      <c r="AA14" s="108"/>
      <c r="AB14" s="108"/>
    </row>
    <row r="15" spans="1:28" s="113" customFormat="1" ht="15.75" customHeight="1" x14ac:dyDescent="0.2">
      <c r="A15" s="301"/>
      <c r="B15" s="301"/>
      <c r="C15" s="301"/>
      <c r="D15" s="301"/>
      <c r="E15" s="301"/>
      <c r="F15" s="301"/>
      <c r="G15" s="301"/>
      <c r="H15" s="301"/>
      <c r="I15" s="301"/>
      <c r="J15" s="301"/>
      <c r="K15" s="301"/>
      <c r="L15" s="301"/>
      <c r="M15" s="301"/>
      <c r="N15" s="301"/>
      <c r="O15" s="301"/>
      <c r="P15" s="301"/>
      <c r="Q15" s="301"/>
      <c r="R15" s="301"/>
      <c r="S15" s="301"/>
      <c r="T15" s="112"/>
      <c r="U15" s="112"/>
      <c r="V15" s="112"/>
      <c r="W15" s="112"/>
      <c r="X15" s="112"/>
      <c r="Y15" s="112"/>
      <c r="Z15" s="112"/>
      <c r="AA15" s="112"/>
      <c r="AB15" s="112"/>
    </row>
    <row r="16" spans="1:28" s="114" customFormat="1" ht="15.75" x14ac:dyDescent="0.2">
      <c r="A16" s="302" t="str">
        <f>'1. паспорт местоположение'!A15:C15</f>
        <v>Мероприятия по обеспечению электроснабжения потребителей на российской территории Куршской косы от энергосистемы Калининградской области</v>
      </c>
      <c r="B16" s="302"/>
      <c r="C16" s="302"/>
      <c r="D16" s="302"/>
      <c r="E16" s="302"/>
      <c r="F16" s="302"/>
      <c r="G16" s="302"/>
      <c r="H16" s="302"/>
      <c r="I16" s="302"/>
      <c r="J16" s="302"/>
      <c r="K16" s="302"/>
      <c r="L16" s="302"/>
      <c r="M16" s="302"/>
      <c r="N16" s="302"/>
      <c r="O16" s="302"/>
      <c r="P16" s="302"/>
      <c r="Q16" s="302"/>
      <c r="R16" s="302"/>
      <c r="S16" s="302"/>
      <c r="T16" s="110"/>
      <c r="U16" s="110"/>
      <c r="V16" s="110"/>
      <c r="W16" s="110"/>
      <c r="X16" s="110"/>
      <c r="Y16" s="110"/>
      <c r="Z16" s="110"/>
      <c r="AA16" s="110"/>
      <c r="AB16" s="110"/>
    </row>
    <row r="17" spans="1:28" s="114" customFormat="1" ht="15" customHeight="1" x14ac:dyDescent="0.2">
      <c r="A17" s="291" t="s">
        <v>4</v>
      </c>
      <c r="B17" s="291"/>
      <c r="C17" s="291"/>
      <c r="D17" s="291"/>
      <c r="E17" s="291"/>
      <c r="F17" s="291"/>
      <c r="G17" s="291"/>
      <c r="H17" s="291"/>
      <c r="I17" s="291"/>
      <c r="J17" s="291"/>
      <c r="K17" s="291"/>
      <c r="L17" s="291"/>
      <c r="M17" s="291"/>
      <c r="N17" s="291"/>
      <c r="O17" s="291"/>
      <c r="P17" s="291"/>
      <c r="Q17" s="291"/>
      <c r="R17" s="291"/>
      <c r="S17" s="291"/>
      <c r="T17" s="111"/>
      <c r="U17" s="111"/>
      <c r="V17" s="111"/>
      <c r="W17" s="111"/>
      <c r="X17" s="111"/>
      <c r="Y17" s="111"/>
      <c r="Z17" s="111"/>
      <c r="AA17" s="111"/>
      <c r="AB17" s="111"/>
    </row>
    <row r="18" spans="1:28" s="114"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115"/>
      <c r="U18" s="115"/>
      <c r="V18" s="115"/>
      <c r="W18" s="115"/>
      <c r="X18" s="115"/>
      <c r="Y18" s="115"/>
    </row>
    <row r="19" spans="1:28" s="114" customFormat="1" ht="45.75" customHeight="1" x14ac:dyDescent="0.2">
      <c r="A19" s="287" t="s">
        <v>346</v>
      </c>
      <c r="B19" s="287"/>
      <c r="C19" s="287"/>
      <c r="D19" s="287"/>
      <c r="E19" s="287"/>
      <c r="F19" s="287"/>
      <c r="G19" s="287"/>
      <c r="H19" s="287"/>
      <c r="I19" s="287"/>
      <c r="J19" s="287"/>
      <c r="K19" s="287"/>
      <c r="L19" s="287"/>
      <c r="M19" s="287"/>
      <c r="N19" s="287"/>
      <c r="O19" s="287"/>
      <c r="P19" s="287"/>
      <c r="Q19" s="287"/>
      <c r="R19" s="287"/>
      <c r="S19" s="287"/>
      <c r="T19" s="116"/>
      <c r="U19" s="116"/>
      <c r="V19" s="116"/>
      <c r="W19" s="116"/>
      <c r="X19" s="116"/>
      <c r="Y19" s="116"/>
      <c r="Z19" s="116"/>
      <c r="AA19" s="116"/>
      <c r="AB19" s="116"/>
    </row>
    <row r="20" spans="1:28" s="114" customFormat="1" ht="15" customHeight="1" x14ac:dyDescent="0.2">
      <c r="A20" s="304"/>
      <c r="B20" s="304"/>
      <c r="C20" s="304"/>
      <c r="D20" s="304"/>
      <c r="E20" s="304"/>
      <c r="F20" s="304"/>
      <c r="G20" s="304"/>
      <c r="H20" s="304"/>
      <c r="I20" s="304"/>
      <c r="J20" s="304"/>
      <c r="K20" s="304"/>
      <c r="L20" s="304"/>
      <c r="M20" s="304"/>
      <c r="N20" s="304"/>
      <c r="O20" s="304"/>
      <c r="P20" s="304"/>
      <c r="Q20" s="304"/>
      <c r="R20" s="304"/>
      <c r="S20" s="304"/>
      <c r="T20" s="115"/>
      <c r="U20" s="115"/>
      <c r="V20" s="115"/>
      <c r="W20" s="115"/>
      <c r="X20" s="115"/>
      <c r="Y20" s="115"/>
    </row>
    <row r="21" spans="1:28" s="114" customFormat="1" ht="54" customHeight="1" x14ac:dyDescent="0.2">
      <c r="A21" s="295" t="s">
        <v>3</v>
      </c>
      <c r="B21" s="295" t="s">
        <v>94</v>
      </c>
      <c r="C21" s="298" t="s">
        <v>269</v>
      </c>
      <c r="D21" s="295" t="s">
        <v>268</v>
      </c>
      <c r="E21" s="295" t="s">
        <v>93</v>
      </c>
      <c r="F21" s="295" t="s">
        <v>92</v>
      </c>
      <c r="G21" s="295" t="s">
        <v>264</v>
      </c>
      <c r="H21" s="295" t="s">
        <v>91</v>
      </c>
      <c r="I21" s="295" t="s">
        <v>90</v>
      </c>
      <c r="J21" s="295" t="s">
        <v>89</v>
      </c>
      <c r="K21" s="295" t="s">
        <v>88</v>
      </c>
      <c r="L21" s="295" t="s">
        <v>87</v>
      </c>
      <c r="M21" s="295" t="s">
        <v>86</v>
      </c>
      <c r="N21" s="295" t="s">
        <v>85</v>
      </c>
      <c r="O21" s="295" t="s">
        <v>84</v>
      </c>
      <c r="P21" s="295" t="s">
        <v>83</v>
      </c>
      <c r="Q21" s="295" t="s">
        <v>267</v>
      </c>
      <c r="R21" s="295"/>
      <c r="S21" s="300" t="s">
        <v>340</v>
      </c>
      <c r="T21" s="115"/>
      <c r="U21" s="115"/>
      <c r="V21" s="115"/>
      <c r="W21" s="115"/>
      <c r="X21" s="115"/>
      <c r="Y21" s="115"/>
    </row>
    <row r="22" spans="1:28" s="114" customFormat="1" ht="180.75" customHeight="1" x14ac:dyDescent="0.2">
      <c r="A22" s="295"/>
      <c r="B22" s="295"/>
      <c r="C22" s="299"/>
      <c r="D22" s="295"/>
      <c r="E22" s="295"/>
      <c r="F22" s="295"/>
      <c r="G22" s="295"/>
      <c r="H22" s="295"/>
      <c r="I22" s="295"/>
      <c r="J22" s="295"/>
      <c r="K22" s="295"/>
      <c r="L22" s="295"/>
      <c r="M22" s="295"/>
      <c r="N22" s="295"/>
      <c r="O22" s="295"/>
      <c r="P22" s="295"/>
      <c r="Q22" s="135" t="s">
        <v>265</v>
      </c>
      <c r="R22" s="136" t="s">
        <v>266</v>
      </c>
      <c r="S22" s="300"/>
      <c r="T22" s="121"/>
      <c r="U22" s="121"/>
      <c r="V22" s="121"/>
      <c r="W22" s="121"/>
      <c r="X22" s="121"/>
      <c r="Y22" s="121"/>
      <c r="Z22" s="122"/>
      <c r="AA22" s="122"/>
      <c r="AB22" s="122"/>
    </row>
    <row r="23" spans="1:28" s="114" customFormat="1" ht="18.75" x14ac:dyDescent="0.2">
      <c r="A23" s="135">
        <v>1</v>
      </c>
      <c r="B23" s="137">
        <v>2</v>
      </c>
      <c r="C23" s="135">
        <v>3</v>
      </c>
      <c r="D23" s="137">
        <v>4</v>
      </c>
      <c r="E23" s="135">
        <v>5</v>
      </c>
      <c r="F23" s="137">
        <v>6</v>
      </c>
      <c r="G23" s="135">
        <v>7</v>
      </c>
      <c r="H23" s="137">
        <v>8</v>
      </c>
      <c r="I23" s="135">
        <v>9</v>
      </c>
      <c r="J23" s="137">
        <v>10</v>
      </c>
      <c r="K23" s="135">
        <v>11</v>
      </c>
      <c r="L23" s="137">
        <v>12</v>
      </c>
      <c r="M23" s="135">
        <v>13</v>
      </c>
      <c r="N23" s="137">
        <v>14</v>
      </c>
      <c r="O23" s="135">
        <v>15</v>
      </c>
      <c r="P23" s="137">
        <v>16</v>
      </c>
      <c r="Q23" s="135">
        <v>17</v>
      </c>
      <c r="R23" s="137">
        <v>18</v>
      </c>
      <c r="S23" s="135">
        <v>19</v>
      </c>
      <c r="T23" s="121"/>
      <c r="U23" s="121"/>
      <c r="V23" s="121"/>
      <c r="W23" s="121"/>
      <c r="X23" s="121"/>
      <c r="Y23" s="121"/>
      <c r="Z23" s="122"/>
      <c r="AA23" s="122"/>
      <c r="AB23" s="122"/>
    </row>
    <row r="24" spans="1:28" s="114" customFormat="1" ht="32.25" customHeight="1" x14ac:dyDescent="0.2">
      <c r="A24" s="135" t="s">
        <v>263</v>
      </c>
      <c r="B24" s="135" t="s">
        <v>263</v>
      </c>
      <c r="C24" s="135" t="s">
        <v>263</v>
      </c>
      <c r="D24" s="135" t="s">
        <v>263</v>
      </c>
      <c r="E24" s="135" t="s">
        <v>263</v>
      </c>
      <c r="F24" s="135" t="s">
        <v>263</v>
      </c>
      <c r="G24" s="135" t="s">
        <v>263</v>
      </c>
      <c r="H24" s="135" t="s">
        <v>263</v>
      </c>
      <c r="I24" s="135" t="s">
        <v>263</v>
      </c>
      <c r="J24" s="135" t="s">
        <v>263</v>
      </c>
      <c r="K24" s="135" t="s">
        <v>263</v>
      </c>
      <c r="L24" s="135" t="s">
        <v>263</v>
      </c>
      <c r="M24" s="135" t="s">
        <v>263</v>
      </c>
      <c r="N24" s="135" t="s">
        <v>263</v>
      </c>
      <c r="O24" s="135" t="s">
        <v>263</v>
      </c>
      <c r="P24" s="135" t="s">
        <v>263</v>
      </c>
      <c r="Q24" s="135" t="s">
        <v>263</v>
      </c>
      <c r="R24" s="135" t="s">
        <v>263</v>
      </c>
      <c r="S24" s="135" t="s">
        <v>263</v>
      </c>
      <c r="T24" s="121"/>
      <c r="U24" s="121"/>
      <c r="V24" s="121"/>
      <c r="W24" s="121"/>
      <c r="X24" s="121"/>
      <c r="Y24" s="121"/>
      <c r="Z24" s="122"/>
      <c r="AA24" s="122"/>
      <c r="AB24" s="122"/>
    </row>
    <row r="25" spans="1:28" s="114" customFormat="1" ht="18.75" x14ac:dyDescent="0.2">
      <c r="A25" s="135"/>
      <c r="B25" s="137"/>
      <c r="C25" s="137"/>
      <c r="D25" s="137"/>
      <c r="E25" s="137"/>
      <c r="F25" s="137"/>
      <c r="G25" s="137"/>
      <c r="H25" s="3"/>
      <c r="I25" s="3"/>
      <c r="J25" s="3"/>
      <c r="K25" s="3"/>
      <c r="L25" s="3"/>
      <c r="M25" s="3"/>
      <c r="N25" s="3"/>
      <c r="O25" s="3"/>
      <c r="P25" s="3"/>
      <c r="Q25" s="3"/>
      <c r="R25" s="138"/>
      <c r="S25" s="138"/>
      <c r="T25" s="121"/>
      <c r="U25" s="121"/>
      <c r="V25" s="121"/>
      <c r="W25" s="121"/>
      <c r="X25" s="122"/>
      <c r="Y25" s="122"/>
      <c r="Z25" s="122"/>
      <c r="AA25" s="122"/>
      <c r="AB25" s="122"/>
    </row>
    <row r="26" spans="1:28" s="114" customFormat="1" ht="18.75" x14ac:dyDescent="0.2">
      <c r="A26" s="135"/>
      <c r="B26" s="137"/>
      <c r="C26" s="137"/>
      <c r="D26" s="137"/>
      <c r="E26" s="137"/>
      <c r="F26" s="137"/>
      <c r="G26" s="137"/>
      <c r="H26" s="3"/>
      <c r="I26" s="3"/>
      <c r="J26" s="3"/>
      <c r="K26" s="3"/>
      <c r="L26" s="3"/>
      <c r="M26" s="3"/>
      <c r="N26" s="3"/>
      <c r="O26" s="3"/>
      <c r="P26" s="3"/>
      <c r="Q26" s="3"/>
      <c r="R26" s="138"/>
      <c r="S26" s="138"/>
      <c r="T26" s="121"/>
      <c r="U26" s="121"/>
      <c r="V26" s="121"/>
      <c r="W26" s="121"/>
      <c r="X26" s="122"/>
      <c r="Y26" s="122"/>
      <c r="Z26" s="122"/>
      <c r="AA26" s="122"/>
      <c r="AB26" s="122"/>
    </row>
    <row r="27" spans="1:28" s="114" customFormat="1" ht="18.75" x14ac:dyDescent="0.2">
      <c r="A27" s="139"/>
      <c r="B27" s="137"/>
      <c r="C27" s="137"/>
      <c r="D27" s="137"/>
      <c r="E27" s="137"/>
      <c r="F27" s="137"/>
      <c r="G27" s="137"/>
      <c r="H27" s="3"/>
      <c r="I27" s="3"/>
      <c r="J27" s="3"/>
      <c r="K27" s="3"/>
      <c r="L27" s="3"/>
      <c r="M27" s="3"/>
      <c r="N27" s="3"/>
      <c r="O27" s="3"/>
      <c r="P27" s="3"/>
      <c r="Q27" s="3"/>
      <c r="R27" s="138"/>
      <c r="S27" s="138"/>
      <c r="T27" s="121"/>
      <c r="U27" s="121"/>
      <c r="V27" s="121"/>
      <c r="W27" s="121"/>
      <c r="X27" s="122"/>
      <c r="Y27" s="122"/>
      <c r="Z27" s="122"/>
      <c r="AA27" s="122"/>
      <c r="AB27" s="122"/>
    </row>
    <row r="28" spans="1:28" s="114" customFormat="1" ht="18.75" x14ac:dyDescent="0.2">
      <c r="A28" s="139"/>
      <c r="B28" s="137"/>
      <c r="C28" s="137"/>
      <c r="D28" s="137"/>
      <c r="E28" s="137"/>
      <c r="F28" s="137"/>
      <c r="G28" s="137"/>
      <c r="H28" s="3"/>
      <c r="I28" s="3"/>
      <c r="J28" s="3"/>
      <c r="K28" s="3"/>
      <c r="L28" s="3"/>
      <c r="M28" s="3"/>
      <c r="N28" s="3"/>
      <c r="O28" s="3"/>
      <c r="P28" s="3"/>
      <c r="Q28" s="3"/>
      <c r="R28" s="138"/>
      <c r="S28" s="138"/>
      <c r="T28" s="121"/>
      <c r="U28" s="121"/>
      <c r="V28" s="121"/>
      <c r="W28" s="121"/>
      <c r="X28" s="122"/>
      <c r="Y28" s="122"/>
      <c r="Z28" s="122"/>
      <c r="AA28" s="122"/>
      <c r="AB28" s="122"/>
    </row>
    <row r="29" spans="1:28" s="114" customFormat="1" ht="18.75" x14ac:dyDescent="0.2">
      <c r="A29" s="139"/>
      <c r="B29" s="137"/>
      <c r="C29" s="137"/>
      <c r="D29" s="137"/>
      <c r="E29" s="137"/>
      <c r="F29" s="137"/>
      <c r="G29" s="137"/>
      <c r="H29" s="3"/>
      <c r="I29" s="3"/>
      <c r="J29" s="3"/>
      <c r="K29" s="3"/>
      <c r="L29" s="3"/>
      <c r="M29" s="3"/>
      <c r="N29" s="3"/>
      <c r="O29" s="3"/>
      <c r="P29" s="3"/>
      <c r="Q29" s="3"/>
      <c r="R29" s="138"/>
      <c r="S29" s="138"/>
      <c r="T29" s="121"/>
      <c r="U29" s="121"/>
      <c r="V29" s="121"/>
      <c r="W29" s="121"/>
      <c r="X29" s="122"/>
      <c r="Y29" s="122"/>
      <c r="Z29" s="122"/>
      <c r="AA29" s="122"/>
      <c r="AB29" s="122"/>
    </row>
    <row r="30" spans="1:28" s="114" customFormat="1" ht="18.75" x14ac:dyDescent="0.2">
      <c r="A30" s="3" t="s">
        <v>0</v>
      </c>
      <c r="B30" s="3"/>
      <c r="C30" s="3"/>
      <c r="D30" s="3"/>
      <c r="E30" s="3"/>
      <c r="F30" s="3"/>
      <c r="G30" s="3"/>
      <c r="H30" s="3" t="s">
        <v>0</v>
      </c>
      <c r="I30" s="3"/>
      <c r="J30" s="3"/>
      <c r="K30" s="3"/>
      <c r="L30" s="3"/>
      <c r="M30" s="3" t="s">
        <v>0</v>
      </c>
      <c r="N30" s="3" t="s">
        <v>0</v>
      </c>
      <c r="O30" s="3" t="s">
        <v>0</v>
      </c>
      <c r="P30" s="3" t="s">
        <v>0</v>
      </c>
      <c r="Q30" s="3" t="s">
        <v>0</v>
      </c>
      <c r="R30" s="138"/>
      <c r="S30" s="138"/>
      <c r="T30" s="121"/>
      <c r="U30" s="121"/>
      <c r="V30" s="121"/>
      <c r="W30" s="121"/>
      <c r="X30" s="122"/>
      <c r="Y30" s="122"/>
      <c r="Z30" s="122"/>
      <c r="AA30" s="122"/>
      <c r="AB30" s="122"/>
    </row>
    <row r="31" spans="1:28" ht="20.25" customHeight="1" x14ac:dyDescent="0.25">
      <c r="A31" s="140"/>
      <c r="B31" s="137"/>
      <c r="C31" s="137"/>
      <c r="D31" s="137"/>
      <c r="E31" s="140"/>
      <c r="F31" s="140"/>
      <c r="G31" s="140"/>
      <c r="H31" s="140"/>
      <c r="I31" s="140"/>
      <c r="J31" s="140"/>
      <c r="K31" s="140"/>
      <c r="L31" s="140"/>
      <c r="M31" s="140"/>
      <c r="N31" s="140"/>
      <c r="O31" s="140"/>
      <c r="P31" s="140"/>
      <c r="Q31" s="141"/>
      <c r="R31" s="142"/>
      <c r="S31" s="142"/>
      <c r="T31" s="132"/>
      <c r="U31" s="132"/>
      <c r="V31" s="132"/>
      <c r="W31" s="132"/>
      <c r="X31" s="132"/>
      <c r="Y31" s="132"/>
      <c r="Z31" s="132"/>
      <c r="AA31" s="132"/>
      <c r="AB31" s="132"/>
    </row>
    <row r="32" spans="1:28" x14ac:dyDescent="0.25">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row>
    <row r="33" spans="1:28" x14ac:dyDescent="0.25">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row>
    <row r="34" spans="1:28" x14ac:dyDescent="0.25">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row>
    <row r="35" spans="1:28" x14ac:dyDescent="0.25">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row>
    <row r="36" spans="1:28" x14ac:dyDescent="0.2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row>
    <row r="37" spans="1:28" x14ac:dyDescent="0.2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row>
    <row r="38" spans="1:28" x14ac:dyDescent="0.2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row>
    <row r="39" spans="1:28" x14ac:dyDescent="0.25">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row>
    <row r="40" spans="1:28" x14ac:dyDescent="0.2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row>
    <row r="41" spans="1:28" x14ac:dyDescent="0.25">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row>
    <row r="42" spans="1:28" x14ac:dyDescent="0.25">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row>
    <row r="43" spans="1:28" x14ac:dyDescent="0.25">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row>
    <row r="44" spans="1:28" x14ac:dyDescent="0.25">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row>
    <row r="45" spans="1:28" x14ac:dyDescent="0.25">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row>
    <row r="46" spans="1:28" x14ac:dyDescent="0.25">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row>
    <row r="47" spans="1:28" x14ac:dyDescent="0.25">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row>
    <row r="48" spans="1:28" x14ac:dyDescent="0.25">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row>
    <row r="49" spans="1:28" x14ac:dyDescent="0.25">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row>
    <row r="50" spans="1:28" x14ac:dyDescent="0.25">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row>
    <row r="51" spans="1:28" x14ac:dyDescent="0.25">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row>
    <row r="52" spans="1:28" x14ac:dyDescent="0.25">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row>
    <row r="53" spans="1:28" x14ac:dyDescent="0.25">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row>
    <row r="54" spans="1:28" x14ac:dyDescent="0.25">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row>
    <row r="55" spans="1:28" x14ac:dyDescent="0.25">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row>
    <row r="56" spans="1:28" x14ac:dyDescent="0.25">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row>
    <row r="57" spans="1:28" x14ac:dyDescent="0.25">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row>
    <row r="58" spans="1:28" x14ac:dyDescent="0.25">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row>
    <row r="59" spans="1:28" x14ac:dyDescent="0.25">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row>
    <row r="60" spans="1:28" x14ac:dyDescent="0.25">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row>
    <row r="61" spans="1:28" x14ac:dyDescent="0.25">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row>
    <row r="62" spans="1:28" x14ac:dyDescent="0.25">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row>
    <row r="63" spans="1:28" x14ac:dyDescent="0.25">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row>
    <row r="64" spans="1:28" x14ac:dyDescent="0.25">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row>
    <row r="65" spans="1:28" x14ac:dyDescent="0.25">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row>
    <row r="66" spans="1:28" x14ac:dyDescent="0.25">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row>
    <row r="67" spans="1:28" x14ac:dyDescent="0.25">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row>
    <row r="68" spans="1:28" x14ac:dyDescent="0.25">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row>
    <row r="69" spans="1:28" x14ac:dyDescent="0.25">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row>
    <row r="70" spans="1:28" x14ac:dyDescent="0.25">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row>
    <row r="71" spans="1:28" x14ac:dyDescent="0.25">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row>
    <row r="72" spans="1:28" x14ac:dyDescent="0.25">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row>
    <row r="73" spans="1:28" x14ac:dyDescent="0.25">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row>
    <row r="74" spans="1:28" x14ac:dyDescent="0.25">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row>
    <row r="75" spans="1:28" x14ac:dyDescent="0.25">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row>
    <row r="76" spans="1:28" x14ac:dyDescent="0.25">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row>
    <row r="77" spans="1:28" x14ac:dyDescent="0.25">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row>
    <row r="78" spans="1:28" x14ac:dyDescent="0.25">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row>
    <row r="79" spans="1:28" x14ac:dyDescent="0.25">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row>
    <row r="80" spans="1:28" x14ac:dyDescent="0.25">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row>
    <row r="81" spans="1:28" x14ac:dyDescent="0.25">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row>
    <row r="82" spans="1:28" x14ac:dyDescent="0.25">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row>
    <row r="83" spans="1:28" x14ac:dyDescent="0.25">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row>
    <row r="84" spans="1:28" x14ac:dyDescent="0.25">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row>
    <row r="85" spans="1:28" x14ac:dyDescent="0.25">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row>
    <row r="86" spans="1:28" x14ac:dyDescent="0.25">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row>
    <row r="87" spans="1:28" x14ac:dyDescent="0.25">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row>
    <row r="88" spans="1:28" x14ac:dyDescent="0.25">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row>
    <row r="89" spans="1:28" x14ac:dyDescent="0.25">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row>
    <row r="90" spans="1:28" x14ac:dyDescent="0.25">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row>
    <row r="91" spans="1:28"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row>
    <row r="92" spans="1:28" x14ac:dyDescent="0.25">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row>
    <row r="93" spans="1:28" x14ac:dyDescent="0.25">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row>
    <row r="94" spans="1:28" x14ac:dyDescent="0.25">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row>
    <row r="95" spans="1:28" x14ac:dyDescent="0.25">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row>
    <row r="96" spans="1:28" x14ac:dyDescent="0.25">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row>
    <row r="97" spans="1:28" x14ac:dyDescent="0.25">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row>
    <row r="98" spans="1:28" x14ac:dyDescent="0.25">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row>
    <row r="99" spans="1:28" x14ac:dyDescent="0.25">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row>
    <row r="100" spans="1:28"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row>
    <row r="101" spans="1:28"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row>
    <row r="102" spans="1:28"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row>
    <row r="103" spans="1:28"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row>
    <row r="104" spans="1:28"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row>
    <row r="105" spans="1:28"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row>
    <row r="106" spans="1:28"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row>
    <row r="107" spans="1:28"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row>
    <row r="108" spans="1:28"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row>
    <row r="109" spans="1:28"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row>
    <row r="110" spans="1:28"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row>
    <row r="111" spans="1:28"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row>
    <row r="112" spans="1:28"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row>
    <row r="113" spans="1:28"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row>
    <row r="114" spans="1:28"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row>
    <row r="115" spans="1:28"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row>
    <row r="116" spans="1:28"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row>
    <row r="117" spans="1:28"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row>
    <row r="118" spans="1:28"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row>
    <row r="119" spans="1:28"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row>
    <row r="120" spans="1:28"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row>
    <row r="121" spans="1:28"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row>
    <row r="122" spans="1:28"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row>
    <row r="123" spans="1:28"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row>
    <row r="124" spans="1:28"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row>
    <row r="125" spans="1:28"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row>
    <row r="126" spans="1:28"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row>
    <row r="127" spans="1:28"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row>
    <row r="128" spans="1:28"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row>
    <row r="129" spans="1:28"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row>
    <row r="130" spans="1:28"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row>
    <row r="131" spans="1:28"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row>
    <row r="132" spans="1:28"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row>
    <row r="133" spans="1:28"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row>
    <row r="134" spans="1:28"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row>
    <row r="135" spans="1:28"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c r="AA135" s="132"/>
      <c r="AB135" s="132"/>
    </row>
    <row r="136" spans="1:28"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row>
    <row r="137" spans="1:28"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row>
    <row r="138" spans="1:28"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row>
    <row r="139" spans="1:28"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row>
    <row r="140" spans="1:28"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row>
    <row r="141" spans="1:28"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row>
    <row r="142" spans="1:28"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row>
    <row r="143" spans="1:28"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row>
    <row r="144" spans="1:28"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row>
    <row r="145" spans="1:28"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c r="AA145" s="132"/>
      <c r="AB145" s="132"/>
    </row>
    <row r="146" spans="1:28"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c r="AA146" s="132"/>
      <c r="AB146" s="132"/>
    </row>
    <row r="147" spans="1:28"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row>
    <row r="148" spans="1:28"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row>
    <row r="149" spans="1:28"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row>
    <row r="150" spans="1:28"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c r="AA150" s="132"/>
      <c r="AB150" s="132"/>
    </row>
    <row r="151" spans="1:28"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c r="AA151" s="132"/>
      <c r="AB151" s="132"/>
    </row>
    <row r="152" spans="1:28"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c r="AA152" s="132"/>
      <c r="AB152" s="132"/>
    </row>
    <row r="153" spans="1:28"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c r="AA153" s="132"/>
      <c r="AB153" s="132"/>
    </row>
    <row r="154" spans="1:28"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c r="AA154" s="132"/>
      <c r="AB154" s="132"/>
    </row>
    <row r="155" spans="1:28"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c r="AA155" s="132"/>
      <c r="AB155" s="132"/>
    </row>
    <row r="156" spans="1:28"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c r="AA156" s="132"/>
      <c r="AB156" s="132"/>
    </row>
    <row r="157" spans="1:28"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c r="AA157" s="132"/>
      <c r="AB157" s="132"/>
    </row>
    <row r="158" spans="1:28"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c r="AA158" s="132"/>
      <c r="AB158" s="132"/>
    </row>
    <row r="159" spans="1:28"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c r="AA159" s="132"/>
      <c r="AB159" s="132"/>
    </row>
    <row r="160" spans="1:28"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c r="AA160" s="132"/>
      <c r="AB160" s="132"/>
    </row>
    <row r="161" spans="1:28"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c r="AA161" s="132"/>
      <c r="AB161" s="132"/>
    </row>
    <row r="162" spans="1:28"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c r="AA162" s="132"/>
      <c r="AB162" s="132"/>
    </row>
    <row r="163" spans="1:28"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c r="AA163" s="132"/>
      <c r="AB163" s="132"/>
    </row>
    <row r="164" spans="1:28"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c r="AA164" s="132"/>
      <c r="AB164" s="132"/>
    </row>
    <row r="165" spans="1:28"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c r="AA165" s="132"/>
      <c r="AB165" s="132"/>
    </row>
    <row r="166" spans="1:28"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c r="AA166" s="132"/>
      <c r="AB166" s="132"/>
    </row>
    <row r="167" spans="1:28"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c r="AA167" s="132"/>
      <c r="AB167" s="132"/>
    </row>
    <row r="168" spans="1:28"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c r="AA168" s="132"/>
      <c r="AB168" s="132"/>
    </row>
    <row r="169" spans="1:28"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c r="AA169" s="132"/>
      <c r="AB169" s="132"/>
    </row>
    <row r="170" spans="1:28"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c r="AA170" s="132"/>
      <c r="AB170" s="132"/>
    </row>
    <row r="171" spans="1:28"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c r="AA171" s="132"/>
      <c r="AB171" s="132"/>
    </row>
    <row r="172" spans="1:28"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c r="AA172" s="132"/>
      <c r="AB172" s="132"/>
    </row>
    <row r="173" spans="1:28"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c r="AA173" s="132"/>
      <c r="AB173" s="132"/>
    </row>
    <row r="174" spans="1:28"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c r="AA174" s="132"/>
      <c r="AB174" s="132"/>
    </row>
    <row r="175" spans="1:28"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c r="AA175" s="132"/>
      <c r="AB175" s="132"/>
    </row>
    <row r="176" spans="1:28"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c r="AA176" s="132"/>
      <c r="AB176" s="132"/>
    </row>
    <row r="177" spans="1:28"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c r="AA177" s="132"/>
      <c r="AB177" s="132"/>
    </row>
    <row r="178" spans="1:28"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c r="AA178" s="132"/>
      <c r="AB178" s="132"/>
    </row>
    <row r="179" spans="1:28"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c r="AA179" s="132"/>
      <c r="AB179" s="132"/>
    </row>
    <row r="180" spans="1:28"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c r="AA180" s="132"/>
      <c r="AB180" s="132"/>
    </row>
    <row r="181" spans="1:28"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c r="AA181" s="132"/>
      <c r="AB181" s="132"/>
    </row>
    <row r="182" spans="1:28"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c r="AA182" s="132"/>
      <c r="AB182" s="132"/>
    </row>
    <row r="183" spans="1:28"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c r="AA183" s="132"/>
      <c r="AB183" s="132"/>
    </row>
    <row r="184" spans="1:28"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c r="AA184" s="132"/>
      <c r="AB184" s="132"/>
    </row>
    <row r="185" spans="1:28"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c r="AA185" s="132"/>
      <c r="AB185" s="132"/>
    </row>
    <row r="186" spans="1:28"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c r="AA186" s="132"/>
      <c r="AB186" s="132"/>
    </row>
    <row r="187" spans="1:28"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c r="AA187" s="132"/>
      <c r="AB187" s="132"/>
    </row>
    <row r="188" spans="1:28"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c r="AA188" s="132"/>
      <c r="AB188" s="132"/>
    </row>
    <row r="189" spans="1:28"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c r="AA189" s="132"/>
      <c r="AB189" s="132"/>
    </row>
    <row r="190" spans="1:28"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c r="AA190" s="132"/>
      <c r="AB190" s="132"/>
    </row>
    <row r="191" spans="1:28"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c r="AA191" s="132"/>
      <c r="AB191" s="132"/>
    </row>
    <row r="192" spans="1:28"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c r="AA192" s="132"/>
      <c r="AB192" s="132"/>
    </row>
    <row r="193" spans="1:28"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c r="AA193" s="132"/>
      <c r="AB193" s="132"/>
    </row>
    <row r="194" spans="1:28"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c r="AA194" s="132"/>
      <c r="AB194" s="132"/>
    </row>
    <row r="195" spans="1:28"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c r="AA195" s="132"/>
      <c r="AB195" s="132"/>
    </row>
    <row r="196" spans="1:28"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c r="AA196" s="132"/>
      <c r="AB196" s="132"/>
    </row>
    <row r="197" spans="1:28"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c r="AA197" s="132"/>
      <c r="AB197" s="132"/>
    </row>
    <row r="198" spans="1:28"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c r="AA198" s="132"/>
      <c r="AB198" s="132"/>
    </row>
    <row r="199" spans="1:28"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c r="AA199" s="132"/>
      <c r="AB199" s="132"/>
    </row>
    <row r="200" spans="1:28"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c r="AA200" s="132"/>
      <c r="AB200" s="132"/>
    </row>
    <row r="201" spans="1:28"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c r="AA201" s="132"/>
      <c r="AB201" s="132"/>
    </row>
    <row r="202" spans="1:28"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c r="AA202" s="132"/>
      <c r="AB202" s="132"/>
    </row>
    <row r="203" spans="1:28"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c r="AA203" s="132"/>
      <c r="AB203" s="132"/>
    </row>
    <row r="204" spans="1:28"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c r="AA204" s="132"/>
      <c r="AB204" s="132"/>
    </row>
    <row r="205" spans="1:28"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c r="AA205" s="132"/>
      <c r="AB205" s="132"/>
    </row>
    <row r="206" spans="1:28"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c r="AA206" s="132"/>
      <c r="AB206" s="132"/>
    </row>
    <row r="207" spans="1:28"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c r="AA207" s="132"/>
      <c r="AB207" s="132"/>
    </row>
    <row r="208" spans="1:28"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c r="AA208" s="132"/>
      <c r="AB208" s="132"/>
    </row>
    <row r="209" spans="1:28"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c r="AA209" s="132"/>
      <c r="AB209" s="132"/>
    </row>
    <row r="210" spans="1:28"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c r="AA210" s="132"/>
      <c r="AB210" s="132"/>
    </row>
    <row r="211" spans="1:28"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c r="AA211" s="132"/>
      <c r="AB211" s="132"/>
    </row>
    <row r="212" spans="1:28"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c r="AA212" s="132"/>
      <c r="AB212" s="132"/>
    </row>
    <row r="213" spans="1:28"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c r="AA213" s="132"/>
      <c r="AB213" s="132"/>
    </row>
    <row r="214" spans="1:28"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c r="AA214" s="132"/>
      <c r="AB214" s="132"/>
    </row>
    <row r="215" spans="1:28"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c r="AA215" s="132"/>
      <c r="AB215" s="132"/>
    </row>
    <row r="216" spans="1:28"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c r="AA216" s="132"/>
      <c r="AB216" s="132"/>
    </row>
    <row r="217" spans="1:28"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c r="AA217" s="132"/>
      <c r="AB217" s="132"/>
    </row>
    <row r="218" spans="1:28"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c r="AA218" s="132"/>
      <c r="AB218" s="132"/>
    </row>
    <row r="219" spans="1:28"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c r="AA219" s="132"/>
      <c r="AB219" s="132"/>
    </row>
    <row r="220" spans="1:28"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c r="AA220" s="132"/>
      <c r="AB220" s="132"/>
    </row>
    <row r="221" spans="1:28"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c r="AA221" s="132"/>
      <c r="AB221" s="132"/>
    </row>
    <row r="222" spans="1:28"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c r="AA222" s="132"/>
      <c r="AB222" s="132"/>
    </row>
    <row r="223" spans="1:28"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c r="AA223" s="132"/>
      <c r="AB223" s="132"/>
    </row>
    <row r="224" spans="1:28"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c r="AA224" s="132"/>
      <c r="AB224" s="132"/>
    </row>
    <row r="225" spans="1:28"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c r="AA225" s="132"/>
      <c r="AB225" s="132"/>
    </row>
    <row r="226" spans="1:28"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c r="AA226" s="132"/>
      <c r="AB226" s="132"/>
    </row>
    <row r="227" spans="1:28"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c r="AA227" s="132"/>
      <c r="AB227" s="132"/>
    </row>
    <row r="228" spans="1:28"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c r="AA228" s="132"/>
      <c r="AB228" s="132"/>
    </row>
    <row r="229" spans="1:28"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c r="AA229" s="132"/>
      <c r="AB229" s="132"/>
    </row>
    <row r="230" spans="1:28"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c r="AA230" s="132"/>
      <c r="AB230" s="132"/>
    </row>
    <row r="231" spans="1:28"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c r="AA231" s="132"/>
      <c r="AB231" s="132"/>
    </row>
    <row r="232" spans="1:28"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c r="AA232" s="132"/>
      <c r="AB232" s="132"/>
    </row>
    <row r="233" spans="1:28"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c r="AA233" s="132"/>
      <c r="AB233" s="132"/>
    </row>
    <row r="234" spans="1:28"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c r="AA234" s="132"/>
      <c r="AB234" s="132"/>
    </row>
    <row r="235" spans="1:28"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c r="AA235" s="132"/>
      <c r="AB235" s="132"/>
    </row>
    <row r="236" spans="1:28"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c r="AA236" s="132"/>
      <c r="AB236" s="132"/>
    </row>
    <row r="237" spans="1:28"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c r="AA237" s="132"/>
      <c r="AB237" s="132"/>
    </row>
    <row r="238" spans="1:28"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c r="AA238" s="132"/>
      <c r="AB238" s="132"/>
    </row>
    <row r="239" spans="1:28"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c r="AA239" s="132"/>
      <c r="AB239" s="132"/>
    </row>
    <row r="240" spans="1:28"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c r="AA240" s="132"/>
      <c r="AB240" s="132"/>
    </row>
    <row r="241" spans="1:28"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c r="AA241" s="132"/>
      <c r="AB241" s="132"/>
    </row>
    <row r="242" spans="1:28"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c r="AA242" s="132"/>
      <c r="AB242" s="132"/>
    </row>
    <row r="243" spans="1:28"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c r="AA243" s="132"/>
      <c r="AB243" s="132"/>
    </row>
    <row r="244" spans="1:28"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c r="AA244" s="132"/>
      <c r="AB244" s="132"/>
    </row>
    <row r="245" spans="1:28"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c r="AA245" s="132"/>
      <c r="AB245" s="132"/>
    </row>
    <row r="246" spans="1:28"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c r="AA246" s="132"/>
      <c r="AB246" s="132"/>
    </row>
    <row r="247" spans="1:28"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c r="AA247" s="132"/>
      <c r="AB247" s="132"/>
    </row>
    <row r="248" spans="1:28"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c r="AA248" s="132"/>
      <c r="AB248" s="132"/>
    </row>
    <row r="249" spans="1:28"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c r="AA249" s="132"/>
      <c r="AB249" s="132"/>
    </row>
    <row r="250" spans="1:28"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c r="AA250" s="132"/>
      <c r="AB250" s="132"/>
    </row>
    <row r="251" spans="1:28"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c r="AA251" s="132"/>
      <c r="AB251" s="132"/>
    </row>
    <row r="252" spans="1:28"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c r="AA252" s="132"/>
      <c r="AB252" s="132"/>
    </row>
    <row r="253" spans="1:28"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c r="AA253" s="132"/>
      <c r="AB253" s="132"/>
    </row>
    <row r="254" spans="1:28"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c r="AA254" s="132"/>
      <c r="AB254" s="132"/>
    </row>
    <row r="255" spans="1:28"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c r="AA255" s="132"/>
      <c r="AB255" s="132"/>
    </row>
    <row r="256" spans="1:28"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c r="AA256" s="132"/>
      <c r="AB256" s="132"/>
    </row>
    <row r="257" spans="1:28"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c r="AA257" s="132"/>
      <c r="AB257" s="132"/>
    </row>
    <row r="258" spans="1:28"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c r="AA258" s="132"/>
      <c r="AB258" s="132"/>
    </row>
    <row r="259" spans="1:28"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c r="AA259" s="132"/>
      <c r="AB259" s="132"/>
    </row>
    <row r="260" spans="1:28"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c r="AA260" s="132"/>
      <c r="AB260" s="132"/>
    </row>
    <row r="261" spans="1:28"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c r="AA261" s="132"/>
      <c r="AB261" s="132"/>
    </row>
    <row r="262" spans="1:28"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c r="AA262" s="132"/>
      <c r="AB262" s="132"/>
    </row>
    <row r="263" spans="1:28"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c r="AA263" s="132"/>
      <c r="AB263" s="132"/>
    </row>
    <row r="264" spans="1:28"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c r="AA264" s="132"/>
      <c r="AB264" s="132"/>
    </row>
    <row r="265" spans="1:28"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c r="AA265" s="132"/>
      <c r="AB265" s="132"/>
    </row>
    <row r="266" spans="1:28"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c r="AA266" s="132"/>
      <c r="AB266" s="132"/>
    </row>
    <row r="267" spans="1:28"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c r="AA267" s="132"/>
      <c r="AB267" s="132"/>
    </row>
    <row r="268" spans="1:28"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c r="AA268" s="132"/>
      <c r="AB268" s="132"/>
    </row>
    <row r="269" spans="1:28"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c r="AA269" s="132"/>
      <c r="AB269" s="132"/>
    </row>
    <row r="270" spans="1:28"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c r="AA270" s="132"/>
      <c r="AB270" s="132"/>
    </row>
    <row r="271" spans="1:28"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c r="AA271" s="132"/>
      <c r="AB271" s="132"/>
    </row>
    <row r="272" spans="1:28"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c r="AA272" s="132"/>
      <c r="AB272" s="132"/>
    </row>
    <row r="273" spans="1:28"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c r="AA273" s="132"/>
      <c r="AB273" s="132"/>
    </row>
    <row r="274" spans="1:28"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c r="AA274" s="132"/>
      <c r="AB274" s="132"/>
    </row>
    <row r="275" spans="1:28"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c r="AA275" s="132"/>
      <c r="AB275" s="132"/>
    </row>
    <row r="276" spans="1:28"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c r="AA276" s="132"/>
      <c r="AB276" s="132"/>
    </row>
    <row r="277" spans="1:28"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c r="AA277" s="132"/>
      <c r="AB277" s="132"/>
    </row>
    <row r="278" spans="1:28"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c r="AA278" s="132"/>
      <c r="AB278" s="132"/>
    </row>
    <row r="279" spans="1:28"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c r="AA279" s="132"/>
      <c r="AB279" s="132"/>
    </row>
    <row r="280" spans="1:28"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c r="AA280" s="132"/>
      <c r="AB280" s="132"/>
    </row>
    <row r="281" spans="1:28"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c r="AA281" s="132"/>
      <c r="AB281" s="132"/>
    </row>
    <row r="282" spans="1:28"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c r="AA282" s="132"/>
      <c r="AB282" s="132"/>
    </row>
    <row r="283" spans="1:28"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c r="AA283" s="132"/>
      <c r="AB283" s="132"/>
    </row>
    <row r="284" spans="1:28"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c r="AA284" s="132"/>
      <c r="AB284" s="132"/>
    </row>
    <row r="285" spans="1:28"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c r="AA285" s="132"/>
      <c r="AB285" s="132"/>
    </row>
    <row r="286" spans="1:28"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c r="AA286" s="132"/>
      <c r="AB286" s="132"/>
    </row>
    <row r="287" spans="1:28"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c r="AA287" s="132"/>
      <c r="AB287" s="132"/>
    </row>
    <row r="288" spans="1:28"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c r="AA288" s="132"/>
      <c r="AB288" s="132"/>
    </row>
    <row r="289" spans="1:28"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c r="AA289" s="132"/>
      <c r="AB289" s="132"/>
    </row>
    <row r="290" spans="1:28"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c r="AA290" s="132"/>
      <c r="AB290" s="132"/>
    </row>
    <row r="291" spans="1:28"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c r="AA291" s="132"/>
      <c r="AB291" s="132"/>
    </row>
    <row r="292" spans="1:28"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c r="AA292" s="132"/>
      <c r="AB292" s="132"/>
    </row>
    <row r="293" spans="1:28"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c r="AA293" s="132"/>
      <c r="AB293" s="132"/>
    </row>
    <row r="294" spans="1:28"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c r="AA294" s="132"/>
      <c r="AB294" s="132"/>
    </row>
    <row r="295" spans="1:28"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c r="AA295" s="132"/>
      <c r="AB295" s="132"/>
    </row>
    <row r="296" spans="1:28"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c r="AA296" s="132"/>
      <c r="AB296" s="132"/>
    </row>
    <row r="297" spans="1:28"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c r="AA297" s="132"/>
      <c r="AB297" s="132"/>
    </row>
    <row r="298" spans="1:28"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c r="AA298" s="132"/>
      <c r="AB298" s="132"/>
    </row>
    <row r="299" spans="1:28"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c r="AA299" s="132"/>
      <c r="AB299" s="132"/>
    </row>
    <row r="300" spans="1:28"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c r="AA300" s="132"/>
      <c r="AB300" s="132"/>
    </row>
    <row r="301" spans="1:28"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c r="AA301" s="132"/>
      <c r="AB301" s="132"/>
    </row>
    <row r="302" spans="1:28"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c r="AA302" s="132"/>
      <c r="AB302" s="132"/>
    </row>
    <row r="303" spans="1:28"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c r="AA303" s="132"/>
      <c r="AB303" s="132"/>
    </row>
    <row r="304" spans="1:28"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c r="AA304" s="132"/>
      <c r="AB304" s="132"/>
    </row>
    <row r="305" spans="1:28"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c r="AA305" s="132"/>
      <c r="AB305" s="132"/>
    </row>
    <row r="306" spans="1:28"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c r="AA306" s="132"/>
      <c r="AB306" s="132"/>
    </row>
    <row r="307" spans="1:28"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c r="AA307" s="132"/>
      <c r="AB307" s="132"/>
    </row>
    <row r="308" spans="1:28"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c r="AA308" s="132"/>
      <c r="AB308" s="132"/>
    </row>
    <row r="309" spans="1:28"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c r="AA309" s="132"/>
      <c r="AB309" s="132"/>
    </row>
    <row r="310" spans="1:28"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c r="AA310" s="132"/>
      <c r="AB310" s="132"/>
    </row>
    <row r="311" spans="1:28"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c r="AA311" s="132"/>
      <c r="AB311" s="132"/>
    </row>
    <row r="312" spans="1:28"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c r="AA312" s="132"/>
      <c r="AB312" s="132"/>
    </row>
    <row r="313" spans="1:28"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c r="W313" s="132"/>
      <c r="X313" s="132"/>
      <c r="Y313" s="132"/>
      <c r="Z313" s="132"/>
      <c r="AA313" s="132"/>
      <c r="AB313" s="132"/>
    </row>
    <row r="314" spans="1:28"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c r="W314" s="132"/>
      <c r="X314" s="132"/>
      <c r="Y314" s="132"/>
      <c r="Z314" s="132"/>
      <c r="AA314" s="132"/>
      <c r="AB314" s="132"/>
    </row>
    <row r="315" spans="1:28"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c r="W315" s="132"/>
      <c r="X315" s="132"/>
      <c r="Y315" s="132"/>
      <c r="Z315" s="132"/>
      <c r="AA315" s="132"/>
      <c r="AB315" s="132"/>
    </row>
    <row r="316" spans="1:28"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c r="W316" s="132"/>
      <c r="X316" s="132"/>
      <c r="Y316" s="132"/>
      <c r="Z316" s="132"/>
      <c r="AA316" s="132"/>
      <c r="AB316" s="132"/>
    </row>
    <row r="317" spans="1:28"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c r="W317" s="132"/>
      <c r="X317" s="132"/>
      <c r="Y317" s="132"/>
      <c r="Z317" s="132"/>
      <c r="AA317" s="132"/>
      <c r="AB317" s="132"/>
    </row>
    <row r="318" spans="1:28"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c r="W318" s="132"/>
      <c r="X318" s="132"/>
      <c r="Y318" s="132"/>
      <c r="Z318" s="132"/>
      <c r="AA318" s="132"/>
      <c r="AB318" s="132"/>
    </row>
    <row r="319" spans="1:28"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c r="W319" s="132"/>
      <c r="X319" s="132"/>
      <c r="Y319" s="132"/>
      <c r="Z319" s="132"/>
      <c r="AA319" s="132"/>
      <c r="AB319" s="132"/>
    </row>
    <row r="320" spans="1:28"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c r="W320" s="132"/>
      <c r="X320" s="132"/>
      <c r="Y320" s="132"/>
      <c r="Z320" s="132"/>
      <c r="AA320" s="132"/>
      <c r="AB320" s="132"/>
    </row>
    <row r="321" spans="1:28"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c r="W321" s="132"/>
      <c r="X321" s="132"/>
      <c r="Y321" s="132"/>
      <c r="Z321" s="132"/>
      <c r="AA321" s="132"/>
      <c r="AB321" s="132"/>
    </row>
    <row r="322" spans="1:28"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c r="W322" s="132"/>
      <c r="X322" s="132"/>
      <c r="Y322" s="132"/>
      <c r="Z322" s="132"/>
      <c r="AA322" s="132"/>
      <c r="AB322" s="132"/>
    </row>
    <row r="323" spans="1:28"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c r="W323" s="132"/>
      <c r="X323" s="132"/>
      <c r="Y323" s="132"/>
      <c r="Z323" s="132"/>
      <c r="AA323" s="132"/>
      <c r="AB323" s="132"/>
    </row>
    <row r="324" spans="1:28"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c r="W324" s="132"/>
      <c r="X324" s="132"/>
      <c r="Y324" s="132"/>
      <c r="Z324" s="132"/>
      <c r="AA324" s="132"/>
      <c r="AB324" s="132"/>
    </row>
    <row r="325" spans="1:28"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c r="W325" s="132"/>
      <c r="X325" s="132"/>
      <c r="Y325" s="132"/>
      <c r="Z325" s="132"/>
      <c r="AA325" s="132"/>
      <c r="AB325" s="132"/>
    </row>
    <row r="326" spans="1:28"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c r="W326" s="132"/>
      <c r="X326" s="132"/>
      <c r="Y326" s="132"/>
      <c r="Z326" s="132"/>
      <c r="AA326" s="132"/>
      <c r="AB326" s="132"/>
    </row>
    <row r="327" spans="1:28"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c r="W327" s="132"/>
      <c r="X327" s="132"/>
      <c r="Y327" s="132"/>
      <c r="Z327" s="132"/>
      <c r="AA327" s="132"/>
      <c r="AB327" s="132"/>
    </row>
    <row r="328" spans="1:28"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c r="W328" s="132"/>
      <c r="X328" s="132"/>
      <c r="Y328" s="132"/>
      <c r="Z328" s="132"/>
      <c r="AA328" s="132"/>
      <c r="AB328" s="132"/>
    </row>
    <row r="329" spans="1:28"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c r="AA329" s="132"/>
      <c r="AB329" s="132"/>
    </row>
    <row r="330" spans="1:28"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c r="W330" s="132"/>
      <c r="X330" s="132"/>
      <c r="Y330" s="132"/>
      <c r="Z330" s="132"/>
      <c r="AA330" s="132"/>
      <c r="AB330" s="132"/>
    </row>
    <row r="331" spans="1:28"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c r="W331" s="132"/>
      <c r="X331" s="132"/>
      <c r="Y331" s="132"/>
      <c r="Z331" s="132"/>
      <c r="AA331" s="132"/>
      <c r="AB331" s="132"/>
    </row>
    <row r="332" spans="1:28"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c r="W332" s="132"/>
      <c r="X332" s="132"/>
      <c r="Y332" s="132"/>
      <c r="Z332" s="132"/>
      <c r="AA332" s="132"/>
      <c r="AB332" s="132"/>
    </row>
    <row r="333" spans="1:28"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c r="AA333" s="132"/>
      <c r="AB333" s="132"/>
    </row>
    <row r="334" spans="1:28"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c r="W334" s="132"/>
      <c r="X334" s="132"/>
      <c r="Y334" s="132"/>
      <c r="Z334" s="132"/>
      <c r="AA334" s="132"/>
      <c r="AB334" s="132"/>
    </row>
    <row r="335" spans="1:28"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c r="W335" s="132"/>
      <c r="X335" s="132"/>
      <c r="Y335" s="132"/>
      <c r="Z335" s="132"/>
      <c r="AA335" s="132"/>
      <c r="AB335" s="132"/>
    </row>
    <row r="336" spans="1:28"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c r="W336" s="132"/>
      <c r="X336" s="132"/>
      <c r="Y336" s="132"/>
      <c r="Z336" s="132"/>
      <c r="AA336" s="132"/>
      <c r="AB336" s="132"/>
    </row>
    <row r="337" spans="1:28"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c r="W337" s="132"/>
      <c r="X337" s="132"/>
      <c r="Y337" s="132"/>
      <c r="Z337" s="132"/>
      <c r="AA337" s="132"/>
      <c r="AB337" s="132"/>
    </row>
    <row r="338" spans="1:28"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c r="AA338" s="132"/>
      <c r="AB338" s="132"/>
    </row>
    <row r="339" spans="1:28"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c r="W339" s="132"/>
      <c r="X339" s="132"/>
      <c r="Y339" s="132"/>
      <c r="Z339" s="132"/>
      <c r="AA339" s="132"/>
      <c r="AB339" s="132"/>
    </row>
    <row r="340" spans="1:28"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c r="AA340" s="132"/>
      <c r="AB340" s="132"/>
    </row>
    <row r="341" spans="1:28"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c r="V341" s="132"/>
      <c r="W341" s="132"/>
      <c r="X341" s="132"/>
      <c r="Y341" s="132"/>
      <c r="Z341" s="132"/>
      <c r="AA341" s="132"/>
      <c r="AB341" s="132"/>
    </row>
    <row r="342" spans="1:28"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c r="V342" s="132"/>
      <c r="W342" s="132"/>
      <c r="X342" s="132"/>
      <c r="Y342" s="132"/>
      <c r="Z342" s="132"/>
      <c r="AA342" s="132"/>
      <c r="AB342" s="132"/>
    </row>
    <row r="343" spans="1:28"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c r="V343" s="132"/>
      <c r="W343" s="132"/>
      <c r="X343" s="132"/>
      <c r="Y343" s="132"/>
      <c r="Z343" s="132"/>
      <c r="AA343" s="132"/>
      <c r="AB343" s="132"/>
    </row>
    <row r="344" spans="1:28"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2"/>
      <c r="X344" s="132"/>
      <c r="Y344" s="132"/>
      <c r="Z344" s="132"/>
      <c r="AA344" s="132"/>
      <c r="AB344" s="132"/>
    </row>
    <row r="345" spans="1:28"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2"/>
      <c r="X345" s="132"/>
      <c r="Y345" s="132"/>
      <c r="Z345" s="132"/>
      <c r="AA345" s="132"/>
      <c r="AB345" s="132"/>
    </row>
    <row r="346" spans="1:28"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2"/>
      <c r="X346" s="132"/>
      <c r="Y346" s="132"/>
      <c r="Z346" s="132"/>
      <c r="AA346" s="132"/>
      <c r="AB346" s="132"/>
    </row>
    <row r="347" spans="1:28"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c r="V347" s="132"/>
      <c r="W347" s="132"/>
      <c r="X347" s="132"/>
      <c r="Y347" s="132"/>
      <c r="Z347" s="132"/>
      <c r="AA347" s="132"/>
      <c r="AB347" s="132"/>
    </row>
    <row r="348" spans="1:28"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c r="V348" s="132"/>
      <c r="W348" s="132"/>
      <c r="X348" s="132"/>
      <c r="Y348" s="132"/>
      <c r="Z348" s="132"/>
      <c r="AA348" s="132"/>
      <c r="AB348" s="132"/>
    </row>
    <row r="349" spans="1:28"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c r="V349" s="132"/>
      <c r="W349" s="132"/>
      <c r="X349" s="132"/>
      <c r="Y349" s="132"/>
      <c r="Z349" s="132"/>
      <c r="AA349" s="132"/>
      <c r="AB349" s="132"/>
    </row>
    <row r="350" spans="1:28"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c r="V350" s="132"/>
      <c r="W350" s="132"/>
      <c r="X350" s="132"/>
      <c r="Y350" s="132"/>
      <c r="Z350" s="132"/>
      <c r="AA350" s="132"/>
      <c r="AB350" s="132"/>
    </row>
    <row r="351" spans="1:28"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c r="V351" s="132"/>
      <c r="W351" s="132"/>
      <c r="X351" s="132"/>
      <c r="Y351" s="132"/>
      <c r="Z351" s="132"/>
      <c r="AA351" s="132"/>
      <c r="AB351" s="132"/>
    </row>
    <row r="352" spans="1:28"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c r="V352" s="132"/>
      <c r="W352" s="132"/>
      <c r="X352" s="132"/>
      <c r="Y352" s="132"/>
      <c r="Z352" s="132"/>
      <c r="AA352" s="132"/>
      <c r="AB352" s="132"/>
    </row>
    <row r="353" spans="1:28"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c r="V353" s="132"/>
      <c r="W353" s="132"/>
      <c r="X353" s="132"/>
      <c r="Y353" s="132"/>
      <c r="Z353" s="132"/>
      <c r="AA353" s="132"/>
      <c r="AB353" s="132"/>
    </row>
    <row r="354" spans="1:28"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c r="V354" s="132"/>
      <c r="W354" s="132"/>
      <c r="X354" s="132"/>
      <c r="Y354" s="132"/>
      <c r="Z354" s="132"/>
      <c r="AA354" s="132"/>
      <c r="AB354" s="132"/>
    </row>
    <row r="355" spans="1:28"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c r="V355" s="132"/>
      <c r="W355" s="132"/>
      <c r="X355" s="132"/>
      <c r="Y355" s="132"/>
      <c r="Z355" s="132"/>
      <c r="AA355" s="132"/>
      <c r="AB355" s="132"/>
    </row>
    <row r="356" spans="1:28"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c r="V356" s="132"/>
      <c r="W356" s="132"/>
      <c r="X356" s="132"/>
      <c r="Y356" s="132"/>
      <c r="Z356" s="132"/>
      <c r="AA356" s="132"/>
      <c r="AB356" s="132"/>
    </row>
    <row r="357" spans="1:28"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c r="V357" s="132"/>
      <c r="W357" s="132"/>
      <c r="X357" s="132"/>
      <c r="Y357" s="132"/>
      <c r="Z357" s="132"/>
      <c r="AA357" s="132"/>
      <c r="AB357" s="132"/>
    </row>
    <row r="358" spans="1:28"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c r="V358" s="132"/>
      <c r="W358" s="132"/>
      <c r="X358" s="132"/>
      <c r="Y358" s="132"/>
      <c r="Z358" s="132"/>
      <c r="AA358" s="132"/>
      <c r="AB358" s="132"/>
    </row>
    <row r="359" spans="1:28"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c r="V359" s="132"/>
      <c r="W359" s="132"/>
      <c r="X359" s="132"/>
      <c r="Y359" s="132"/>
      <c r="Z359" s="132"/>
      <c r="AA359" s="132"/>
      <c r="AB359" s="132"/>
    </row>
    <row r="360" spans="1:28"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c r="V360" s="132"/>
      <c r="W360" s="132"/>
      <c r="X360" s="132"/>
      <c r="Y360" s="132"/>
      <c r="Z360" s="132"/>
      <c r="AA360" s="132"/>
      <c r="AB360" s="132"/>
    </row>
    <row r="361" spans="1:28" x14ac:dyDescent="0.25">
      <c r="A361" s="132"/>
      <c r="B361" s="132"/>
      <c r="C361" s="132"/>
      <c r="D361" s="132"/>
      <c r="E361" s="132"/>
      <c r="F361" s="132"/>
      <c r="G361" s="132"/>
      <c r="H361" s="132"/>
      <c r="I361" s="132"/>
      <c r="J361" s="132"/>
      <c r="K361" s="132"/>
      <c r="L361" s="132"/>
      <c r="M361" s="132"/>
      <c r="N361" s="132"/>
      <c r="O361" s="132"/>
      <c r="P361" s="132"/>
      <c r="Q361" s="132"/>
      <c r="R361" s="132"/>
      <c r="S361" s="132"/>
      <c r="T361" s="132"/>
      <c r="U361" s="132"/>
      <c r="V361" s="132"/>
      <c r="W361" s="132"/>
      <c r="X361" s="132"/>
      <c r="Y361" s="132"/>
      <c r="Z361" s="132"/>
      <c r="AA361" s="132"/>
      <c r="AB361" s="132"/>
    </row>
    <row r="362" spans="1:28" x14ac:dyDescent="0.25">
      <c r="A362" s="132"/>
      <c r="B362" s="132"/>
      <c r="C362" s="132"/>
      <c r="D362" s="132"/>
      <c r="E362" s="132"/>
      <c r="F362" s="132"/>
      <c r="G362" s="132"/>
      <c r="H362" s="132"/>
      <c r="I362" s="132"/>
      <c r="J362" s="132"/>
      <c r="K362" s="132"/>
      <c r="L362" s="132"/>
      <c r="M362" s="132"/>
      <c r="N362" s="132"/>
      <c r="O362" s="132"/>
      <c r="P362" s="132"/>
      <c r="Q362" s="132"/>
      <c r="R362" s="132"/>
      <c r="S362" s="132"/>
      <c r="T362" s="132"/>
      <c r="U362" s="132"/>
      <c r="V362" s="132"/>
      <c r="W362" s="132"/>
      <c r="X362" s="132"/>
      <c r="Y362" s="132"/>
      <c r="Z362" s="132"/>
      <c r="AA362" s="132"/>
      <c r="AB362" s="132"/>
    </row>
    <row r="363" spans="1:28" x14ac:dyDescent="0.25">
      <c r="A363" s="132"/>
      <c r="B363" s="132"/>
      <c r="C363" s="132"/>
      <c r="D363" s="132"/>
      <c r="E363" s="132"/>
      <c r="F363" s="132"/>
      <c r="G363" s="132"/>
      <c r="H363" s="132"/>
      <c r="I363" s="132"/>
      <c r="J363" s="132"/>
      <c r="K363" s="132"/>
      <c r="L363" s="132"/>
      <c r="M363" s="132"/>
      <c r="N363" s="132"/>
      <c r="O363" s="132"/>
      <c r="P363" s="132"/>
      <c r="Q363" s="132"/>
      <c r="R363" s="132"/>
      <c r="S363" s="132"/>
      <c r="T363" s="132"/>
      <c r="U363" s="132"/>
      <c r="V363" s="132"/>
      <c r="W363" s="132"/>
      <c r="X363" s="132"/>
      <c r="Y363" s="132"/>
      <c r="Z363" s="132"/>
      <c r="AA363" s="132"/>
      <c r="AB363" s="132"/>
    </row>
    <row r="364" spans="1:28" x14ac:dyDescent="0.25">
      <c r="A364" s="132"/>
      <c r="B364" s="132"/>
      <c r="C364" s="132"/>
      <c r="D364" s="132"/>
      <c r="E364" s="132"/>
      <c r="F364" s="132"/>
      <c r="G364" s="132"/>
      <c r="H364" s="132"/>
      <c r="I364" s="132"/>
      <c r="J364" s="132"/>
      <c r="K364" s="132"/>
      <c r="L364" s="132"/>
      <c r="M364" s="132"/>
      <c r="N364" s="132"/>
      <c r="O364" s="132"/>
      <c r="P364" s="132"/>
      <c r="Q364" s="132"/>
      <c r="R364" s="132"/>
      <c r="S364" s="132"/>
      <c r="T364" s="132"/>
      <c r="U364" s="132"/>
      <c r="V364" s="132"/>
      <c r="W364" s="132"/>
      <c r="X364" s="132"/>
      <c r="Y364" s="132"/>
      <c r="Z364" s="132"/>
      <c r="AA364" s="132"/>
      <c r="AB364" s="132"/>
    </row>
    <row r="365" spans="1:28" x14ac:dyDescent="0.25">
      <c r="A365" s="132"/>
      <c r="B365" s="132"/>
      <c r="C365" s="132"/>
      <c r="D365" s="132"/>
      <c r="E365" s="132"/>
      <c r="F365" s="132"/>
      <c r="G365" s="132"/>
      <c r="H365" s="132"/>
      <c r="I365" s="132"/>
      <c r="J365" s="132"/>
      <c r="K365" s="132"/>
      <c r="L365" s="132"/>
      <c r="M365" s="132"/>
      <c r="N365" s="132"/>
      <c r="O365" s="132"/>
      <c r="P365" s="132"/>
      <c r="Q365" s="132"/>
      <c r="R365" s="132"/>
      <c r="S365" s="132"/>
      <c r="T365" s="132"/>
      <c r="U365" s="132"/>
      <c r="V365" s="132"/>
      <c r="W365" s="132"/>
      <c r="X365" s="132"/>
      <c r="Y365" s="132"/>
      <c r="Z365" s="132"/>
      <c r="AA365" s="132"/>
      <c r="AB365" s="132"/>
    </row>
    <row r="366" spans="1:28" x14ac:dyDescent="0.25">
      <c r="A366" s="132"/>
      <c r="B366" s="132"/>
      <c r="C366" s="132"/>
      <c r="D366" s="132"/>
      <c r="E366" s="132"/>
      <c r="F366" s="132"/>
      <c r="G366" s="132"/>
      <c r="H366" s="132"/>
      <c r="I366" s="132"/>
      <c r="J366" s="132"/>
      <c r="K366" s="132"/>
      <c r="L366" s="132"/>
      <c r="M366" s="132"/>
      <c r="N366" s="132"/>
      <c r="O366" s="132"/>
      <c r="P366" s="132"/>
      <c r="Q366" s="132"/>
      <c r="R366" s="132"/>
      <c r="S366" s="132"/>
      <c r="T366" s="132"/>
      <c r="U366" s="132"/>
      <c r="V366" s="132"/>
      <c r="W366" s="132"/>
      <c r="X366" s="132"/>
      <c r="Y366" s="132"/>
      <c r="Z366" s="132"/>
      <c r="AA366" s="132"/>
      <c r="AB366" s="132"/>
    </row>
    <row r="367" spans="1:28" x14ac:dyDescent="0.25">
      <c r="A367" s="132"/>
      <c r="B367" s="132"/>
      <c r="C367" s="132"/>
      <c r="D367" s="132"/>
      <c r="E367" s="132"/>
      <c r="F367" s="132"/>
      <c r="G367" s="132"/>
      <c r="H367" s="132"/>
      <c r="I367" s="132"/>
      <c r="J367" s="132"/>
      <c r="K367" s="132"/>
      <c r="L367" s="132"/>
      <c r="M367" s="132"/>
      <c r="N367" s="132"/>
      <c r="O367" s="132"/>
      <c r="P367" s="132"/>
      <c r="Q367" s="132"/>
      <c r="R367" s="132"/>
      <c r="S367" s="132"/>
      <c r="T367" s="132"/>
      <c r="U367" s="132"/>
      <c r="V367" s="132"/>
      <c r="W367" s="132"/>
      <c r="X367" s="132"/>
      <c r="Y367" s="132"/>
      <c r="Z367" s="132"/>
      <c r="AA367" s="132"/>
      <c r="AB367" s="132"/>
    </row>
    <row r="368" spans="1:28" x14ac:dyDescent="0.25">
      <c r="A368" s="132"/>
      <c r="B368" s="132"/>
      <c r="C368" s="132"/>
      <c r="D368" s="132"/>
      <c r="E368" s="132"/>
      <c r="F368" s="132"/>
      <c r="G368" s="132"/>
      <c r="H368" s="132"/>
      <c r="I368" s="132"/>
      <c r="J368" s="132"/>
      <c r="K368" s="132"/>
      <c r="L368" s="132"/>
      <c r="M368" s="132"/>
      <c r="N368" s="132"/>
      <c r="O368" s="132"/>
      <c r="P368" s="132"/>
      <c r="Q368" s="132"/>
      <c r="R368" s="132"/>
      <c r="S368" s="132"/>
      <c r="T368" s="132"/>
      <c r="U368" s="132"/>
      <c r="V368" s="132"/>
      <c r="W368" s="132"/>
      <c r="X368" s="132"/>
      <c r="Y368" s="132"/>
      <c r="Z368" s="132"/>
      <c r="AA368" s="132"/>
      <c r="AB368" s="132"/>
    </row>
  </sheetData>
  <mergeCells count="32">
    <mergeCell ref="A16:S16"/>
    <mergeCell ref="A17:S17"/>
    <mergeCell ref="A18:S18"/>
    <mergeCell ref="A19:S19"/>
    <mergeCell ref="A20:S20"/>
    <mergeCell ref="A11:S11"/>
    <mergeCell ref="A12:S12"/>
    <mergeCell ref="A13:S13"/>
    <mergeCell ref="A14:S14"/>
    <mergeCell ref="A15:S15"/>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L21:L22"/>
    <mergeCell ref="Q21:R21"/>
    <mergeCell ref="P21:P22"/>
    <mergeCell ref="O21:O22"/>
    <mergeCell ref="N21:N22"/>
    <mergeCell ref="M21:M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9" zoomScale="90" zoomScaleNormal="60" zoomScaleSheetLayoutView="90" workbookViewId="0">
      <selection activeCell="L22" sqref="L22:O24"/>
    </sheetView>
  </sheetViews>
  <sheetFormatPr defaultColWidth="10.7109375" defaultRowHeight="15.75" x14ac:dyDescent="0.25"/>
  <cols>
    <col min="1" max="1" width="9.5703125" style="7" customWidth="1"/>
    <col min="2" max="2" width="37.140625" style="7" bestFit="1" customWidth="1"/>
    <col min="3" max="3" width="30.7109375" style="7" bestFit="1" customWidth="1"/>
    <col min="4" max="4" width="23.42578125" style="7" bestFit="1" customWidth="1"/>
    <col min="5" max="6" width="17.5703125" style="7" bestFit="1" customWidth="1"/>
    <col min="7" max="7" width="13.42578125" style="7" customWidth="1"/>
    <col min="8" max="8" width="11.855468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25.2851562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idden="1" x14ac:dyDescent="0.25">
      <c r="A1" s="134" t="s">
        <v>418</v>
      </c>
      <c r="B1" s="133" t="e">
        <f>'2. паспорт  ТП'!B1</f>
        <v>#REF!</v>
      </c>
    </row>
    <row r="2" spans="1:20" hidden="1" x14ac:dyDescent="0.25"/>
    <row r="3" spans="1:20" ht="15" customHeight="1" x14ac:dyDescent="0.25">
      <c r="T3" s="4" t="s">
        <v>66</v>
      </c>
    </row>
    <row r="4" spans="1:20" s="2" customFormat="1" ht="18.75" customHeight="1" x14ac:dyDescent="0.3">
      <c r="H4" s="106"/>
      <c r="T4" s="1" t="s">
        <v>8</v>
      </c>
    </row>
    <row r="5" spans="1:20" s="2" customFormat="1" ht="18.75" customHeight="1" x14ac:dyDescent="0.3">
      <c r="H5" s="106"/>
      <c r="T5" s="1" t="s">
        <v>65</v>
      </c>
    </row>
    <row r="6" spans="1:20" s="2" customFormat="1" ht="18.75" customHeight="1" x14ac:dyDescent="0.3">
      <c r="H6" s="106"/>
      <c r="T6" s="1"/>
    </row>
    <row r="7" spans="1:20" s="2" customFormat="1" x14ac:dyDescent="0.2">
      <c r="A7" s="296" t="str">
        <f>'2. паспорт  ТП'!A6</f>
        <v>Год раскрытия информации: 2017 год</v>
      </c>
      <c r="B7" s="296"/>
      <c r="C7" s="296"/>
      <c r="D7" s="296"/>
      <c r="E7" s="296"/>
      <c r="F7" s="296"/>
      <c r="G7" s="296"/>
      <c r="H7" s="296"/>
      <c r="I7" s="296"/>
      <c r="J7" s="296"/>
      <c r="K7" s="296"/>
      <c r="L7" s="296"/>
      <c r="M7" s="296"/>
      <c r="N7" s="296"/>
      <c r="O7" s="296"/>
      <c r="P7" s="296"/>
      <c r="Q7" s="296"/>
      <c r="R7" s="296"/>
      <c r="S7" s="296"/>
      <c r="T7" s="296"/>
    </row>
    <row r="8" spans="1:20" s="2" customFormat="1" x14ac:dyDescent="0.2">
      <c r="A8" s="107"/>
      <c r="H8" s="106"/>
    </row>
    <row r="9" spans="1:20" s="2" customFormat="1" ht="18.75" x14ac:dyDescent="0.2">
      <c r="A9" s="289" t="s">
        <v>7</v>
      </c>
      <c r="B9" s="289"/>
      <c r="C9" s="289"/>
      <c r="D9" s="289"/>
      <c r="E9" s="289"/>
      <c r="F9" s="289"/>
      <c r="G9" s="289"/>
      <c r="H9" s="289"/>
      <c r="I9" s="289"/>
      <c r="J9" s="289"/>
      <c r="K9" s="289"/>
      <c r="L9" s="289"/>
      <c r="M9" s="289"/>
      <c r="N9" s="289"/>
      <c r="O9" s="289"/>
      <c r="P9" s="289"/>
      <c r="Q9" s="289"/>
      <c r="R9" s="289"/>
      <c r="S9" s="289"/>
      <c r="T9" s="289"/>
    </row>
    <row r="10" spans="1:20" s="2" customFormat="1" ht="18.75" x14ac:dyDescent="0.2">
      <c r="A10" s="289"/>
      <c r="B10" s="289"/>
      <c r="C10" s="289"/>
      <c r="D10" s="289"/>
      <c r="E10" s="289"/>
      <c r="F10" s="289"/>
      <c r="G10" s="289"/>
      <c r="H10" s="289"/>
      <c r="I10" s="289"/>
      <c r="J10" s="289"/>
      <c r="K10" s="289"/>
      <c r="L10" s="289"/>
      <c r="M10" s="289"/>
      <c r="N10" s="289"/>
      <c r="O10" s="289"/>
      <c r="P10" s="289"/>
      <c r="Q10" s="289"/>
      <c r="R10" s="289"/>
      <c r="S10" s="289"/>
      <c r="T10" s="289"/>
    </row>
    <row r="11" spans="1:20" s="2" customFormat="1" ht="18.75" customHeight="1" x14ac:dyDescent="0.2">
      <c r="A11" s="297" t="str">
        <f>'2. паспорт  ТП'!A10</f>
        <v>АО "Янтарьэнерго"</v>
      </c>
      <c r="B11" s="297"/>
      <c r="C11" s="297"/>
      <c r="D11" s="297"/>
      <c r="E11" s="297"/>
      <c r="F11" s="297"/>
      <c r="G11" s="297"/>
      <c r="H11" s="297"/>
      <c r="I11" s="297"/>
      <c r="J11" s="297"/>
      <c r="K11" s="297"/>
      <c r="L11" s="297"/>
      <c r="M11" s="297"/>
      <c r="N11" s="297"/>
      <c r="O11" s="297"/>
      <c r="P11" s="297"/>
      <c r="Q11" s="297"/>
      <c r="R11" s="297"/>
      <c r="S11" s="297"/>
      <c r="T11" s="297"/>
    </row>
    <row r="12" spans="1:20" s="2" customFormat="1" ht="18.75" customHeight="1" x14ac:dyDescent="0.2">
      <c r="A12" s="291" t="s">
        <v>6</v>
      </c>
      <c r="B12" s="291"/>
      <c r="C12" s="291"/>
      <c r="D12" s="291"/>
      <c r="E12" s="291"/>
      <c r="F12" s="291"/>
      <c r="G12" s="291"/>
      <c r="H12" s="291"/>
      <c r="I12" s="291"/>
      <c r="J12" s="291"/>
      <c r="K12" s="291"/>
      <c r="L12" s="291"/>
      <c r="M12" s="291"/>
      <c r="N12" s="291"/>
      <c r="O12" s="291"/>
      <c r="P12" s="291"/>
      <c r="Q12" s="291"/>
      <c r="R12" s="291"/>
      <c r="S12" s="291"/>
      <c r="T12" s="291"/>
    </row>
    <row r="13" spans="1:20" s="2" customFormat="1" ht="18.75" x14ac:dyDescent="0.2">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8.75" customHeight="1" x14ac:dyDescent="0.2">
      <c r="A14" s="297" t="str">
        <f>'2. паспорт  ТП'!A13</f>
        <v>F_4495</v>
      </c>
      <c r="B14" s="297"/>
      <c r="C14" s="297"/>
      <c r="D14" s="297"/>
      <c r="E14" s="297"/>
      <c r="F14" s="297"/>
      <c r="G14" s="297"/>
      <c r="H14" s="297"/>
      <c r="I14" s="297"/>
      <c r="J14" s="297"/>
      <c r="K14" s="297"/>
      <c r="L14" s="297"/>
      <c r="M14" s="297"/>
      <c r="N14" s="297"/>
      <c r="O14" s="297"/>
      <c r="P14" s="297"/>
      <c r="Q14" s="297"/>
      <c r="R14" s="297"/>
      <c r="S14" s="297"/>
      <c r="T14" s="297"/>
    </row>
    <row r="15" spans="1:20" s="2" customFormat="1" ht="18.75" customHeight="1" x14ac:dyDescent="0.2">
      <c r="A15" s="291" t="s">
        <v>5</v>
      </c>
      <c r="B15" s="291"/>
      <c r="C15" s="291"/>
      <c r="D15" s="291"/>
      <c r="E15" s="291"/>
      <c r="F15" s="291"/>
      <c r="G15" s="291"/>
      <c r="H15" s="291"/>
      <c r="I15" s="291"/>
      <c r="J15" s="291"/>
      <c r="K15" s="291"/>
      <c r="L15" s="291"/>
      <c r="M15" s="291"/>
      <c r="N15" s="291"/>
      <c r="O15" s="291"/>
      <c r="P15" s="291"/>
      <c r="Q15" s="291"/>
      <c r="R15" s="291"/>
      <c r="S15" s="291"/>
      <c r="T15" s="291"/>
    </row>
    <row r="16" spans="1:20" s="113" customFormat="1" ht="15.75" customHeight="1" x14ac:dyDescent="0.2">
      <c r="A16" s="301"/>
      <c r="B16" s="301"/>
      <c r="C16" s="301"/>
      <c r="D16" s="301"/>
      <c r="E16" s="301"/>
      <c r="F16" s="301"/>
      <c r="G16" s="301"/>
      <c r="H16" s="301"/>
      <c r="I16" s="301"/>
      <c r="J16" s="301"/>
      <c r="K16" s="301"/>
      <c r="L16" s="301"/>
      <c r="M16" s="301"/>
      <c r="N16" s="301"/>
      <c r="O16" s="301"/>
      <c r="P16" s="301"/>
      <c r="Q16" s="301"/>
      <c r="R16" s="301"/>
      <c r="S16" s="301"/>
      <c r="T16" s="301"/>
    </row>
    <row r="17" spans="1:20" s="114" customFormat="1" ht="34.5" customHeight="1" x14ac:dyDescent="0.2">
      <c r="A17" s="302" t="str">
        <f>'2. паспорт  ТП'!A16</f>
        <v>Мероприятия по обеспечению электроснабжения потребителей на российской территории Куршской косы от энергосистемы Калининградской области</v>
      </c>
      <c r="B17" s="302"/>
      <c r="C17" s="302"/>
      <c r="D17" s="302"/>
      <c r="E17" s="302"/>
      <c r="F17" s="302"/>
      <c r="G17" s="302"/>
      <c r="H17" s="302"/>
      <c r="I17" s="302"/>
      <c r="J17" s="302"/>
      <c r="K17" s="302"/>
      <c r="L17" s="302"/>
      <c r="M17" s="302"/>
      <c r="N17" s="302"/>
      <c r="O17" s="302"/>
      <c r="P17" s="302"/>
      <c r="Q17" s="302"/>
      <c r="R17" s="302"/>
      <c r="S17" s="302"/>
      <c r="T17" s="302"/>
    </row>
    <row r="18" spans="1:20" s="114" customFormat="1" ht="15" customHeight="1" x14ac:dyDescent="0.2">
      <c r="A18" s="291" t="s">
        <v>4</v>
      </c>
      <c r="B18" s="291"/>
      <c r="C18" s="291"/>
      <c r="D18" s="291"/>
      <c r="E18" s="291"/>
      <c r="F18" s="291"/>
      <c r="G18" s="291"/>
      <c r="H18" s="291"/>
      <c r="I18" s="291"/>
      <c r="J18" s="291"/>
      <c r="K18" s="291"/>
      <c r="L18" s="291"/>
      <c r="M18" s="291"/>
      <c r="N18" s="291"/>
      <c r="O18" s="291"/>
      <c r="P18" s="291"/>
      <c r="Q18" s="291"/>
      <c r="R18" s="291"/>
      <c r="S18" s="291"/>
      <c r="T18" s="291"/>
    </row>
    <row r="19" spans="1:20" s="114" customFormat="1" ht="15" customHeight="1" x14ac:dyDescent="0.2">
      <c r="A19" s="303"/>
      <c r="B19" s="303"/>
      <c r="C19" s="303"/>
      <c r="D19" s="303"/>
      <c r="E19" s="303"/>
      <c r="F19" s="303"/>
      <c r="G19" s="303"/>
      <c r="H19" s="303"/>
      <c r="I19" s="303"/>
      <c r="J19" s="303"/>
      <c r="K19" s="303"/>
      <c r="L19" s="303"/>
      <c r="M19" s="303"/>
      <c r="N19" s="303"/>
      <c r="O19" s="303"/>
      <c r="P19" s="303"/>
      <c r="Q19" s="303"/>
      <c r="R19" s="303"/>
      <c r="S19" s="303"/>
      <c r="T19" s="303"/>
    </row>
    <row r="20" spans="1:20" s="114" customFormat="1" ht="15" customHeight="1" x14ac:dyDescent="0.2">
      <c r="A20" s="290" t="s">
        <v>351</v>
      </c>
      <c r="B20" s="290"/>
      <c r="C20" s="290"/>
      <c r="D20" s="290"/>
      <c r="E20" s="290"/>
      <c r="F20" s="290"/>
      <c r="G20" s="290"/>
      <c r="H20" s="290"/>
      <c r="I20" s="290"/>
      <c r="J20" s="290"/>
      <c r="K20" s="290"/>
      <c r="L20" s="290"/>
      <c r="M20" s="290"/>
      <c r="N20" s="290"/>
      <c r="O20" s="290"/>
      <c r="P20" s="290"/>
      <c r="Q20" s="290"/>
      <c r="R20" s="290"/>
      <c r="S20" s="290"/>
      <c r="T20" s="290"/>
    </row>
    <row r="21" spans="1:20" s="14" customFormat="1" ht="21" customHeight="1" x14ac:dyDescent="0.25">
      <c r="A21" s="322"/>
      <c r="B21" s="322"/>
      <c r="C21" s="322"/>
      <c r="D21" s="322"/>
      <c r="E21" s="322"/>
      <c r="F21" s="322"/>
      <c r="G21" s="322"/>
      <c r="H21" s="322"/>
      <c r="I21" s="322"/>
      <c r="J21" s="322"/>
      <c r="K21" s="322"/>
      <c r="L21" s="322"/>
      <c r="M21" s="322"/>
      <c r="N21" s="322"/>
      <c r="O21" s="322"/>
      <c r="P21" s="322"/>
      <c r="Q21" s="322"/>
      <c r="R21" s="322"/>
      <c r="S21" s="322"/>
      <c r="T21" s="322"/>
    </row>
    <row r="22" spans="1:20" ht="46.5" customHeight="1" x14ac:dyDescent="0.25">
      <c r="A22" s="316" t="s">
        <v>3</v>
      </c>
      <c r="B22" s="306" t="s">
        <v>195</v>
      </c>
      <c r="C22" s="307"/>
      <c r="D22" s="310" t="s">
        <v>116</v>
      </c>
      <c r="E22" s="306" t="s">
        <v>379</v>
      </c>
      <c r="F22" s="307"/>
      <c r="G22" s="306" t="s">
        <v>213</v>
      </c>
      <c r="H22" s="307"/>
      <c r="I22" s="306" t="s">
        <v>115</v>
      </c>
      <c r="J22" s="307"/>
      <c r="K22" s="310" t="s">
        <v>114</v>
      </c>
      <c r="L22" s="306" t="s">
        <v>113</v>
      </c>
      <c r="M22" s="307"/>
      <c r="N22" s="306" t="s">
        <v>549</v>
      </c>
      <c r="O22" s="307"/>
      <c r="P22" s="310" t="s">
        <v>112</v>
      </c>
      <c r="Q22" s="319" t="s">
        <v>111</v>
      </c>
      <c r="R22" s="320"/>
      <c r="S22" s="319" t="s">
        <v>110</v>
      </c>
      <c r="T22" s="321"/>
    </row>
    <row r="23" spans="1:20" ht="204.75" customHeight="1" x14ac:dyDescent="0.25">
      <c r="A23" s="317"/>
      <c r="B23" s="308"/>
      <c r="C23" s="309"/>
      <c r="D23" s="312"/>
      <c r="E23" s="308"/>
      <c r="F23" s="309"/>
      <c r="G23" s="308"/>
      <c r="H23" s="309"/>
      <c r="I23" s="308"/>
      <c r="J23" s="309"/>
      <c r="K23" s="311"/>
      <c r="L23" s="308"/>
      <c r="M23" s="309"/>
      <c r="N23" s="308"/>
      <c r="O23" s="309"/>
      <c r="P23" s="311"/>
      <c r="Q23" s="34" t="s">
        <v>109</v>
      </c>
      <c r="R23" s="34" t="s">
        <v>350</v>
      </c>
      <c r="S23" s="34" t="s">
        <v>108</v>
      </c>
      <c r="T23" s="34" t="s">
        <v>107</v>
      </c>
    </row>
    <row r="24" spans="1:20" ht="51.75" customHeight="1" x14ac:dyDescent="0.25">
      <c r="A24" s="318"/>
      <c r="B24" s="57" t="s">
        <v>105</v>
      </c>
      <c r="C24" s="57" t="s">
        <v>106</v>
      </c>
      <c r="D24" s="311"/>
      <c r="E24" s="57" t="s">
        <v>105</v>
      </c>
      <c r="F24" s="57" t="s">
        <v>106</v>
      </c>
      <c r="G24" s="57" t="s">
        <v>105</v>
      </c>
      <c r="H24" s="57" t="s">
        <v>106</v>
      </c>
      <c r="I24" s="57" t="s">
        <v>105</v>
      </c>
      <c r="J24" s="57" t="s">
        <v>106</v>
      </c>
      <c r="K24" s="57" t="s">
        <v>105</v>
      </c>
      <c r="L24" s="57" t="s">
        <v>105</v>
      </c>
      <c r="M24" s="57" t="s">
        <v>106</v>
      </c>
      <c r="N24" s="57" t="s">
        <v>105</v>
      </c>
      <c r="O24" s="57" t="s">
        <v>106</v>
      </c>
      <c r="P24" s="96" t="s">
        <v>105</v>
      </c>
      <c r="Q24" s="34" t="s">
        <v>105</v>
      </c>
      <c r="R24" s="34" t="s">
        <v>105</v>
      </c>
      <c r="S24" s="34" t="s">
        <v>105</v>
      </c>
      <c r="T24" s="34" t="s">
        <v>105</v>
      </c>
    </row>
    <row r="25" spans="1:20" x14ac:dyDescent="0.25">
      <c r="A25" s="16">
        <v>1</v>
      </c>
      <c r="B25" s="16">
        <v>2</v>
      </c>
      <c r="C25" s="16">
        <v>3</v>
      </c>
      <c r="D25" s="16">
        <v>4</v>
      </c>
      <c r="E25" s="16">
        <v>5</v>
      </c>
      <c r="F25" s="16">
        <v>6</v>
      </c>
      <c r="G25" s="16">
        <v>7</v>
      </c>
      <c r="H25" s="16">
        <v>8</v>
      </c>
      <c r="I25" s="16">
        <v>9</v>
      </c>
      <c r="J25" s="16">
        <v>10</v>
      </c>
      <c r="K25" s="16">
        <v>11</v>
      </c>
      <c r="L25" s="16">
        <v>12</v>
      </c>
      <c r="M25" s="16">
        <v>13</v>
      </c>
      <c r="N25" s="16">
        <v>14</v>
      </c>
      <c r="O25" s="16">
        <v>15</v>
      </c>
      <c r="P25" s="16">
        <v>16</v>
      </c>
      <c r="Q25" s="16">
        <v>17</v>
      </c>
      <c r="R25" s="16">
        <v>18</v>
      </c>
      <c r="S25" s="16">
        <v>19</v>
      </c>
      <c r="T25" s="16">
        <v>20</v>
      </c>
    </row>
    <row r="26" spans="1:20" s="14" customFormat="1" ht="31.5" x14ac:dyDescent="0.25">
      <c r="A26" s="15">
        <v>1</v>
      </c>
      <c r="B26" s="15" t="s">
        <v>451</v>
      </c>
      <c r="C26" s="15" t="str">
        <f>B26</f>
        <v>ПС 110 кВ О-10 Зеленоградск</v>
      </c>
      <c r="D26" s="15" t="s">
        <v>452</v>
      </c>
      <c r="E26" s="15" t="s">
        <v>454</v>
      </c>
      <c r="F26" s="15" t="s">
        <v>455</v>
      </c>
      <c r="G26" s="15" t="s">
        <v>456</v>
      </c>
      <c r="H26" s="15" t="str">
        <f>G26</f>
        <v>В Т-1</v>
      </c>
      <c r="I26" s="15">
        <v>1998</v>
      </c>
      <c r="J26" s="15">
        <v>2017</v>
      </c>
      <c r="K26" s="15">
        <f>I26</f>
        <v>1998</v>
      </c>
      <c r="L26" s="15">
        <v>110</v>
      </c>
      <c r="M26" s="15">
        <f>L26</f>
        <v>110</v>
      </c>
      <c r="N26" s="15" t="s">
        <v>263</v>
      </c>
      <c r="O26" s="15" t="s">
        <v>263</v>
      </c>
      <c r="P26" s="313">
        <v>2002</v>
      </c>
      <c r="Q26" s="15" t="s">
        <v>263</v>
      </c>
      <c r="R26" s="15" t="s">
        <v>263</v>
      </c>
      <c r="S26" s="67" t="s">
        <v>461</v>
      </c>
      <c r="T26" s="15" t="s">
        <v>460</v>
      </c>
    </row>
    <row r="27" spans="1:20" ht="31.5" x14ac:dyDescent="0.25">
      <c r="A27" s="15">
        <v>2</v>
      </c>
      <c r="B27" s="15" t="s">
        <v>451</v>
      </c>
      <c r="C27" s="15" t="str">
        <f>B27</f>
        <v>ПС 110 кВ О-10 Зеленоградск</v>
      </c>
      <c r="D27" s="15" t="s">
        <v>453</v>
      </c>
      <c r="E27" s="15" t="s">
        <v>458</v>
      </c>
      <c r="F27" s="15" t="s">
        <v>459</v>
      </c>
      <c r="G27" s="15" t="s">
        <v>457</v>
      </c>
      <c r="H27" s="15" t="str">
        <f>G27</f>
        <v>Т-1</v>
      </c>
      <c r="I27" s="15">
        <f>I26</f>
        <v>1998</v>
      </c>
      <c r="J27" s="15">
        <v>2017</v>
      </c>
      <c r="K27" s="15">
        <f>I27</f>
        <v>1998</v>
      </c>
      <c r="L27" s="15">
        <v>110</v>
      </c>
      <c r="M27" s="15">
        <f>L27</f>
        <v>110</v>
      </c>
      <c r="N27" s="15">
        <v>16</v>
      </c>
      <c r="O27" s="15">
        <v>25</v>
      </c>
      <c r="P27" s="314"/>
      <c r="Q27" s="15" t="s">
        <v>263</v>
      </c>
      <c r="R27" s="15" t="s">
        <v>263</v>
      </c>
      <c r="S27" s="67" t="s">
        <v>461</v>
      </c>
      <c r="T27" s="15" t="s">
        <v>460</v>
      </c>
    </row>
    <row r="28" spans="1:20" ht="283.5" x14ac:dyDescent="0.25">
      <c r="A28" s="15">
        <v>3</v>
      </c>
      <c r="B28" s="15" t="s">
        <v>451</v>
      </c>
      <c r="C28" s="15" t="str">
        <f>B28</f>
        <v>ПС 110 кВ О-10 Зеленоградск</v>
      </c>
      <c r="D28" s="15" t="s">
        <v>470</v>
      </c>
      <c r="E28" s="15" t="s">
        <v>474</v>
      </c>
      <c r="F28" s="68" t="s">
        <v>472</v>
      </c>
      <c r="G28" s="67" t="s">
        <v>473</v>
      </c>
      <c r="H28" s="67" t="str">
        <f>G28</f>
        <v>В Л 15-325
В Л 15-328
В Л 15-256
В Л 15-328
СВ
В Л 15-329
В Л 15-327
В Л 15-153
В Л 15-330
В Л 15-331
В Т-2 15 кВ
В Т-1 15 кВ
В ТДК-2 15 кВ
В ТДК-1 15 кВ</v>
      </c>
      <c r="I28" s="67" t="s">
        <v>471</v>
      </c>
      <c r="J28" s="15">
        <v>2018</v>
      </c>
      <c r="K28" s="67" t="s">
        <v>471</v>
      </c>
      <c r="L28" s="15">
        <v>35</v>
      </c>
      <c r="M28" s="15">
        <v>20</v>
      </c>
      <c r="N28" s="15" t="s">
        <v>263</v>
      </c>
      <c r="O28" s="15" t="s">
        <v>263</v>
      </c>
      <c r="P28" s="315"/>
      <c r="Q28" s="15" t="s">
        <v>263</v>
      </c>
      <c r="R28" s="15" t="s">
        <v>263</v>
      </c>
      <c r="S28" s="67" t="s">
        <v>461</v>
      </c>
      <c r="T28" s="15" t="s">
        <v>460</v>
      </c>
    </row>
    <row r="29" spans="1:20" ht="31.5" x14ac:dyDescent="0.25">
      <c r="A29" s="69">
        <v>4</v>
      </c>
      <c r="B29" s="69" t="s">
        <v>263</v>
      </c>
      <c r="C29" s="15" t="s">
        <v>475</v>
      </c>
      <c r="D29" s="68" t="s">
        <v>101</v>
      </c>
      <c r="E29" s="69" t="s">
        <v>263</v>
      </c>
      <c r="F29" s="68" t="s">
        <v>477</v>
      </c>
      <c r="G29" s="69" t="s">
        <v>263</v>
      </c>
      <c r="H29" s="69" t="s">
        <v>476</v>
      </c>
      <c r="I29" s="69" t="s">
        <v>263</v>
      </c>
      <c r="J29" s="15">
        <v>2018</v>
      </c>
      <c r="K29" s="69" t="s">
        <v>263</v>
      </c>
      <c r="L29" s="69" t="s">
        <v>263</v>
      </c>
      <c r="M29" s="69">
        <v>15</v>
      </c>
      <c r="N29" s="69" t="s">
        <v>263</v>
      </c>
      <c r="O29" s="69">
        <v>5</v>
      </c>
      <c r="P29" s="69" t="s">
        <v>263</v>
      </c>
      <c r="Q29" s="69" t="s">
        <v>263</v>
      </c>
      <c r="R29" s="69" t="s">
        <v>263</v>
      </c>
      <c r="S29" s="69" t="s">
        <v>263</v>
      </c>
      <c r="T29" s="69" t="s">
        <v>263</v>
      </c>
    </row>
    <row r="30" spans="1:20" ht="31.5" x14ac:dyDescent="0.25">
      <c r="A30" s="69">
        <v>5</v>
      </c>
      <c r="B30" s="69" t="s">
        <v>263</v>
      </c>
      <c r="C30" s="69" t="s">
        <v>478</v>
      </c>
      <c r="D30" s="68" t="s">
        <v>101</v>
      </c>
      <c r="E30" s="69" t="s">
        <v>263</v>
      </c>
      <c r="F30" s="68" t="s">
        <v>479</v>
      </c>
      <c r="G30" s="69" t="s">
        <v>263</v>
      </c>
      <c r="H30" s="69" t="s">
        <v>476</v>
      </c>
      <c r="I30" s="69" t="s">
        <v>263</v>
      </c>
      <c r="J30" s="15">
        <v>2018</v>
      </c>
      <c r="K30" s="69" t="s">
        <v>263</v>
      </c>
      <c r="L30" s="69" t="s">
        <v>263</v>
      </c>
      <c r="M30" s="69">
        <v>10</v>
      </c>
      <c r="N30" s="69" t="s">
        <v>263</v>
      </c>
      <c r="O30" s="69">
        <f>0.63*2</f>
        <v>1.26</v>
      </c>
      <c r="P30" s="69" t="s">
        <v>263</v>
      </c>
      <c r="Q30" s="69" t="s">
        <v>263</v>
      </c>
      <c r="R30" s="69" t="s">
        <v>263</v>
      </c>
      <c r="S30" s="69" t="s">
        <v>263</v>
      </c>
      <c r="T30" s="69" t="s">
        <v>263</v>
      </c>
    </row>
    <row r="31" spans="1:20" s="13" customFormat="1" ht="12.75" x14ac:dyDescent="0.2"/>
    <row r="32" spans="1:20" s="13" customFormat="1" x14ac:dyDescent="0.25">
      <c r="B32" s="11" t="s">
        <v>104</v>
      </c>
      <c r="C32" s="11"/>
      <c r="D32" s="11"/>
      <c r="E32" s="11"/>
      <c r="F32" s="11"/>
      <c r="G32" s="11"/>
      <c r="H32" s="11"/>
      <c r="I32" s="11"/>
      <c r="J32" s="11"/>
      <c r="K32" s="11"/>
      <c r="L32" s="11"/>
      <c r="M32" s="11"/>
      <c r="N32" s="11"/>
      <c r="O32" s="11"/>
      <c r="P32" s="11"/>
      <c r="Q32" s="11"/>
      <c r="R32" s="11"/>
    </row>
    <row r="33" spans="2:113" x14ac:dyDescent="0.25">
      <c r="B33" s="305" t="s">
        <v>385</v>
      </c>
      <c r="C33" s="305"/>
      <c r="D33" s="305"/>
      <c r="E33" s="305"/>
      <c r="F33" s="305"/>
      <c r="G33" s="305"/>
      <c r="H33" s="305"/>
      <c r="I33" s="305"/>
      <c r="J33" s="305"/>
      <c r="K33" s="305"/>
      <c r="L33" s="305"/>
      <c r="M33" s="305"/>
      <c r="N33" s="305"/>
      <c r="O33" s="305"/>
      <c r="P33" s="305"/>
      <c r="Q33" s="305"/>
      <c r="R33" s="305"/>
    </row>
    <row r="34" spans="2:113" x14ac:dyDescent="0.25">
      <c r="B34" s="11"/>
      <c r="C34" s="11"/>
      <c r="D34" s="11"/>
      <c r="E34" s="11"/>
      <c r="F34" s="11"/>
      <c r="G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row>
    <row r="35" spans="2:113" x14ac:dyDescent="0.25">
      <c r="B35" s="10" t="s">
        <v>349</v>
      </c>
      <c r="C35" s="10"/>
      <c r="D35" s="10"/>
      <c r="E35" s="10"/>
      <c r="F35" s="8"/>
      <c r="G35" s="8"/>
      <c r="H35" s="10"/>
      <c r="I35" s="10"/>
      <c r="J35" s="10"/>
      <c r="K35" s="10"/>
      <c r="L35" s="10"/>
      <c r="M35" s="10"/>
      <c r="N35" s="10"/>
      <c r="O35" s="10"/>
      <c r="P35" s="10"/>
      <c r="Q35" s="10"/>
      <c r="R35" s="10"/>
      <c r="S35" s="12"/>
      <c r="T35" s="12"/>
      <c r="U35" s="12"/>
      <c r="V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row>
    <row r="36" spans="2:113" x14ac:dyDescent="0.25">
      <c r="B36" s="10" t="s">
        <v>103</v>
      </c>
      <c r="C36" s="10"/>
      <c r="D36" s="10"/>
      <c r="E36" s="10"/>
      <c r="F36" s="8"/>
      <c r="G36" s="8"/>
      <c r="H36" s="10"/>
      <c r="I36" s="10"/>
      <c r="J36" s="10"/>
      <c r="K36" s="10"/>
      <c r="L36" s="10"/>
      <c r="M36" s="10"/>
      <c r="N36" s="10"/>
      <c r="O36" s="10"/>
      <c r="P36" s="10"/>
      <c r="Q36" s="10"/>
      <c r="R36" s="10"/>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row>
    <row r="37" spans="2:113" s="8" customFormat="1" x14ac:dyDescent="0.25">
      <c r="B37" s="10" t="s">
        <v>102</v>
      </c>
      <c r="C37" s="10"/>
      <c r="D37" s="10"/>
      <c r="E37" s="10"/>
      <c r="H37" s="10"/>
      <c r="I37" s="10"/>
      <c r="J37" s="10"/>
      <c r="K37" s="10"/>
      <c r="L37" s="10"/>
      <c r="M37" s="10"/>
      <c r="N37" s="10"/>
      <c r="O37" s="10"/>
      <c r="P37" s="10"/>
      <c r="Q37" s="10"/>
      <c r="R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101</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100</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99</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B41" s="10" t="s">
        <v>98</v>
      </c>
      <c r="C41" s="10"/>
      <c r="D41" s="10"/>
      <c r="E41" s="10"/>
      <c r="H41" s="10"/>
      <c r="I41" s="10"/>
      <c r="J41" s="10"/>
      <c r="K41" s="10"/>
      <c r="L41" s="10"/>
      <c r="M41" s="10"/>
      <c r="N41" s="10"/>
      <c r="O41" s="10"/>
      <c r="P41" s="10"/>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B42" s="10" t="s">
        <v>97</v>
      </c>
      <c r="C42" s="10"/>
      <c r="D42" s="10"/>
      <c r="E42" s="10"/>
      <c r="H42" s="10"/>
      <c r="I42" s="10"/>
      <c r="J42" s="10"/>
      <c r="K42" s="10"/>
      <c r="L42" s="10"/>
      <c r="M42" s="10"/>
      <c r="N42" s="10"/>
      <c r="O42" s="10"/>
      <c r="P42" s="10"/>
      <c r="Q42" s="10"/>
      <c r="R42" s="10"/>
      <c r="S42" s="10"/>
      <c r="T42" s="10"/>
      <c r="U42" s="10"/>
      <c r="V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row r="43" spans="2:113" s="8" customFormat="1" x14ac:dyDescent="0.25">
      <c r="B43" s="10" t="s">
        <v>96</v>
      </c>
      <c r="C43" s="10"/>
      <c r="D43" s="10"/>
      <c r="E43" s="10"/>
      <c r="H43" s="10"/>
      <c r="I43" s="10"/>
      <c r="J43" s="10"/>
      <c r="K43" s="10"/>
      <c r="L43" s="10"/>
      <c r="M43" s="10"/>
      <c r="N43" s="10"/>
      <c r="O43" s="10"/>
      <c r="P43" s="10"/>
      <c r="Q43" s="10"/>
      <c r="R43" s="10"/>
      <c r="S43" s="10"/>
      <c r="T43" s="10"/>
      <c r="U43" s="10"/>
      <c r="V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row>
    <row r="44" spans="2:113" s="8" customFormat="1" x14ac:dyDescent="0.25">
      <c r="B44" s="10" t="s">
        <v>95</v>
      </c>
      <c r="C44" s="10"/>
      <c r="D44" s="10"/>
      <c r="E44" s="10"/>
      <c r="H44" s="10"/>
      <c r="I44" s="10"/>
      <c r="J44" s="10"/>
      <c r="K44" s="10"/>
      <c r="L44" s="10"/>
      <c r="M44" s="10"/>
      <c r="N44" s="10"/>
      <c r="O44" s="10"/>
      <c r="P44" s="10"/>
      <c r="Q44" s="10"/>
      <c r="R44" s="10"/>
      <c r="S44" s="10"/>
      <c r="T44" s="10"/>
      <c r="U44" s="10"/>
      <c r="V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row>
    <row r="45" spans="2:113" s="8" customFormat="1" x14ac:dyDescent="0.25">
      <c r="Q45" s="10"/>
      <c r="R45" s="10"/>
      <c r="S45" s="10"/>
      <c r="T45" s="10"/>
      <c r="U45" s="10"/>
      <c r="V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row>
    <row r="46" spans="2:113" s="8" customFormat="1" x14ac:dyDescent="0.25">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row>
  </sheetData>
  <mergeCells count="28">
    <mergeCell ref="A7:T7"/>
    <mergeCell ref="Q22:R22"/>
    <mergeCell ref="S22:T22"/>
    <mergeCell ref="A9:T9"/>
    <mergeCell ref="A10:T10"/>
    <mergeCell ref="A11:T11"/>
    <mergeCell ref="A12:T12"/>
    <mergeCell ref="A13:T13"/>
    <mergeCell ref="A14:T14"/>
    <mergeCell ref="A15:T15"/>
    <mergeCell ref="A16:T16"/>
    <mergeCell ref="A17:T17"/>
    <mergeCell ref="A18:T18"/>
    <mergeCell ref="A19:T19"/>
    <mergeCell ref="A20:T20"/>
    <mergeCell ref="A21:T21"/>
    <mergeCell ref="A22:A24"/>
    <mergeCell ref="E22:F23"/>
    <mergeCell ref="G22:H23"/>
    <mergeCell ref="I22:J23"/>
    <mergeCell ref="K22:K23"/>
    <mergeCell ref="B33:R33"/>
    <mergeCell ref="L22:M23"/>
    <mergeCell ref="N22:O23"/>
    <mergeCell ref="P22:P23"/>
    <mergeCell ref="D22:D24"/>
    <mergeCell ref="B22:C23"/>
    <mergeCell ref="P26:P28"/>
  </mergeCells>
  <pageMargins left="0.78740157480314965" right="0.78740157480314965"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A3" zoomScale="80" zoomScaleSheetLayoutView="80" workbookViewId="0">
      <selection activeCell="M23" sqref="M23:N24"/>
    </sheetView>
  </sheetViews>
  <sheetFormatPr defaultColWidth="10.7109375" defaultRowHeight="15.75" x14ac:dyDescent="0.25"/>
  <cols>
    <col min="1" max="3" width="10.7109375" style="7"/>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idden="1" x14ac:dyDescent="0.25">
      <c r="A1" s="134" t="s">
        <v>418</v>
      </c>
      <c r="B1" s="133" t="e">
        <f>'3.1. паспорт Техсостояние ПС'!B1</f>
        <v>#REF!</v>
      </c>
    </row>
    <row r="2" spans="1:27" hidden="1" x14ac:dyDescent="0.25"/>
    <row r="3" spans="1:27" ht="25.5" customHeight="1" x14ac:dyDescent="0.25">
      <c r="AA3" s="4" t="s">
        <v>66</v>
      </c>
    </row>
    <row r="4" spans="1:27" s="2" customFormat="1" ht="18.75" customHeight="1" x14ac:dyDescent="0.3">
      <c r="Q4" s="106"/>
      <c r="R4" s="106"/>
      <c r="AA4" s="1" t="s">
        <v>8</v>
      </c>
    </row>
    <row r="5" spans="1:27" s="2" customFormat="1" ht="18.75" customHeight="1" x14ac:dyDescent="0.3">
      <c r="Q5" s="106"/>
      <c r="R5" s="106"/>
      <c r="AA5" s="1" t="s">
        <v>65</v>
      </c>
    </row>
    <row r="6" spans="1:27" s="2" customFormat="1" x14ac:dyDescent="0.2">
      <c r="E6" s="107"/>
      <c r="Q6" s="106"/>
      <c r="R6" s="106"/>
    </row>
    <row r="7" spans="1:27" s="2" customFormat="1" x14ac:dyDescent="0.2">
      <c r="A7" s="296" t="str">
        <f>'3.1. паспорт Техсостояние ПС'!A7</f>
        <v>Год раскрытия информации: 2017 год</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row>
    <row r="8" spans="1:27" s="2" customFormat="1" x14ac:dyDescent="0.2">
      <c r="A8" s="59"/>
      <c r="B8" s="59"/>
      <c r="C8" s="59"/>
      <c r="D8" s="59"/>
      <c r="E8" s="59"/>
      <c r="F8" s="59"/>
      <c r="G8" s="59"/>
      <c r="H8" s="59"/>
      <c r="I8" s="59"/>
      <c r="J8" s="59"/>
      <c r="K8" s="59"/>
      <c r="L8" s="59"/>
      <c r="M8" s="59"/>
      <c r="N8" s="59"/>
      <c r="O8" s="59"/>
      <c r="P8" s="59"/>
      <c r="Q8" s="59"/>
      <c r="R8" s="59"/>
      <c r="S8" s="59"/>
      <c r="T8" s="59"/>
    </row>
    <row r="9" spans="1:27" s="2" customFormat="1" ht="18.75" x14ac:dyDescent="0.2">
      <c r="E9" s="289" t="s">
        <v>7</v>
      </c>
      <c r="F9" s="289"/>
      <c r="G9" s="289"/>
      <c r="H9" s="289"/>
      <c r="I9" s="289"/>
      <c r="J9" s="289"/>
      <c r="K9" s="289"/>
      <c r="L9" s="289"/>
      <c r="M9" s="289"/>
      <c r="N9" s="289"/>
      <c r="O9" s="289"/>
      <c r="P9" s="289"/>
      <c r="Q9" s="289"/>
      <c r="R9" s="289"/>
      <c r="S9" s="289"/>
      <c r="T9" s="289"/>
      <c r="U9" s="289"/>
      <c r="V9" s="289"/>
      <c r="W9" s="289"/>
      <c r="X9" s="289"/>
      <c r="Y9" s="289"/>
    </row>
    <row r="10" spans="1:27" s="2" customFormat="1" ht="18.75" x14ac:dyDescent="0.2">
      <c r="E10" s="109"/>
      <c r="F10" s="109"/>
      <c r="G10" s="109"/>
      <c r="H10" s="109"/>
      <c r="I10" s="109"/>
      <c r="J10" s="109"/>
      <c r="K10" s="109"/>
      <c r="L10" s="109"/>
      <c r="M10" s="109"/>
      <c r="N10" s="109"/>
      <c r="O10" s="109"/>
      <c r="P10" s="109"/>
      <c r="Q10" s="109"/>
      <c r="R10" s="109"/>
      <c r="S10" s="108"/>
      <c r="T10" s="108"/>
      <c r="U10" s="108"/>
      <c r="V10" s="108"/>
      <c r="W10" s="108"/>
    </row>
    <row r="11" spans="1:27" s="2" customFormat="1" ht="18.75" customHeight="1" x14ac:dyDescent="0.2">
      <c r="E11" s="297" t="str">
        <f>'3.1. паспорт Техсостояние ПС'!A11</f>
        <v>АО "Янтарьэнерго"</v>
      </c>
      <c r="F11" s="297"/>
      <c r="G11" s="297"/>
      <c r="H11" s="297"/>
      <c r="I11" s="297"/>
      <c r="J11" s="297"/>
      <c r="K11" s="297"/>
      <c r="L11" s="297"/>
      <c r="M11" s="297"/>
      <c r="N11" s="297"/>
      <c r="O11" s="297"/>
      <c r="P11" s="297"/>
      <c r="Q11" s="297"/>
      <c r="R11" s="297"/>
      <c r="S11" s="297"/>
      <c r="T11" s="297"/>
      <c r="U11" s="297"/>
      <c r="V11" s="297"/>
      <c r="W11" s="297"/>
      <c r="X11" s="297"/>
      <c r="Y11" s="297"/>
    </row>
    <row r="12" spans="1:27" s="2" customFormat="1" ht="18.75" customHeight="1" x14ac:dyDescent="0.2">
      <c r="E12" s="291" t="s">
        <v>6</v>
      </c>
      <c r="F12" s="291"/>
      <c r="G12" s="291"/>
      <c r="H12" s="291"/>
      <c r="I12" s="291"/>
      <c r="J12" s="291"/>
      <c r="K12" s="291"/>
      <c r="L12" s="291"/>
      <c r="M12" s="291"/>
      <c r="N12" s="291"/>
      <c r="O12" s="291"/>
      <c r="P12" s="291"/>
      <c r="Q12" s="291"/>
      <c r="R12" s="291"/>
      <c r="S12" s="291"/>
      <c r="T12" s="291"/>
      <c r="U12" s="291"/>
      <c r="V12" s="291"/>
      <c r="W12" s="291"/>
      <c r="X12" s="291"/>
      <c r="Y12" s="291"/>
    </row>
    <row r="13" spans="1:27" s="2" customFormat="1" ht="18.75" x14ac:dyDescent="0.2">
      <c r="E13" s="109"/>
      <c r="F13" s="109"/>
      <c r="G13" s="109"/>
      <c r="H13" s="109"/>
      <c r="I13" s="109"/>
      <c r="J13" s="109"/>
      <c r="K13" s="109"/>
      <c r="L13" s="109"/>
      <c r="M13" s="109"/>
      <c r="N13" s="109"/>
      <c r="O13" s="109"/>
      <c r="P13" s="109"/>
      <c r="Q13" s="109"/>
      <c r="R13" s="109"/>
      <c r="S13" s="108"/>
      <c r="T13" s="108"/>
      <c r="U13" s="108"/>
      <c r="V13" s="108"/>
      <c r="W13" s="108"/>
    </row>
    <row r="14" spans="1:27" s="2" customFormat="1" ht="18.75" customHeight="1" x14ac:dyDescent="0.2">
      <c r="E14" s="297" t="str">
        <f>'1. паспорт местоположение'!A12</f>
        <v>F_4495</v>
      </c>
      <c r="F14" s="297"/>
      <c r="G14" s="297"/>
      <c r="H14" s="297"/>
      <c r="I14" s="297"/>
      <c r="J14" s="297"/>
      <c r="K14" s="297"/>
      <c r="L14" s="297"/>
      <c r="M14" s="297"/>
      <c r="N14" s="297"/>
      <c r="O14" s="297"/>
      <c r="P14" s="297"/>
      <c r="Q14" s="297"/>
      <c r="R14" s="297"/>
      <c r="S14" s="297"/>
      <c r="T14" s="297"/>
      <c r="U14" s="297"/>
      <c r="V14" s="297"/>
      <c r="W14" s="297"/>
      <c r="X14" s="297"/>
      <c r="Y14" s="297"/>
    </row>
    <row r="15" spans="1:27" s="2" customFormat="1" ht="18.75" customHeight="1" x14ac:dyDescent="0.2">
      <c r="E15" s="291" t="s">
        <v>5</v>
      </c>
      <c r="F15" s="291"/>
      <c r="G15" s="291"/>
      <c r="H15" s="291"/>
      <c r="I15" s="291"/>
      <c r="J15" s="291"/>
      <c r="K15" s="291"/>
      <c r="L15" s="291"/>
      <c r="M15" s="291"/>
      <c r="N15" s="291"/>
      <c r="O15" s="291"/>
      <c r="P15" s="291"/>
      <c r="Q15" s="291"/>
      <c r="R15" s="291"/>
      <c r="S15" s="291"/>
      <c r="T15" s="291"/>
      <c r="U15" s="291"/>
      <c r="V15" s="291"/>
      <c r="W15" s="291"/>
      <c r="X15" s="291"/>
      <c r="Y15" s="291"/>
    </row>
    <row r="16" spans="1:27" s="113" customFormat="1" ht="15.75" customHeight="1" x14ac:dyDescent="0.2">
      <c r="E16" s="112"/>
      <c r="F16" s="112"/>
      <c r="G16" s="112"/>
      <c r="H16" s="112"/>
      <c r="I16" s="112"/>
      <c r="J16" s="112"/>
      <c r="K16" s="112"/>
      <c r="L16" s="112"/>
      <c r="M16" s="112"/>
      <c r="N16" s="112"/>
      <c r="O16" s="112"/>
      <c r="P16" s="112"/>
      <c r="Q16" s="112"/>
      <c r="R16" s="112"/>
      <c r="S16" s="112"/>
      <c r="T16" s="112"/>
      <c r="U16" s="112"/>
      <c r="V16" s="112"/>
      <c r="W16" s="112"/>
    </row>
    <row r="17" spans="1:27" s="114" customFormat="1" ht="39" customHeight="1" x14ac:dyDescent="0.2">
      <c r="E17" s="302" t="str">
        <f>'3.1. паспорт Техсостояние ПС'!A17</f>
        <v>Мероприятия по обеспечению электроснабжения потребителей на российской территории Куршской косы от энергосистемы Калининградской области</v>
      </c>
      <c r="F17" s="302"/>
      <c r="G17" s="302"/>
      <c r="H17" s="302"/>
      <c r="I17" s="302"/>
      <c r="J17" s="302"/>
      <c r="K17" s="302"/>
      <c r="L17" s="302"/>
      <c r="M17" s="302"/>
      <c r="N17" s="302"/>
      <c r="O17" s="302"/>
      <c r="P17" s="302"/>
      <c r="Q17" s="302"/>
      <c r="R17" s="302"/>
      <c r="S17" s="302"/>
      <c r="T17" s="302"/>
      <c r="U17" s="302"/>
      <c r="V17" s="302"/>
      <c r="W17" s="302"/>
      <c r="X17" s="302"/>
      <c r="Y17" s="302"/>
    </row>
    <row r="18" spans="1:27" s="114" customFormat="1" ht="15" customHeight="1" x14ac:dyDescent="0.2">
      <c r="E18" s="291" t="s">
        <v>4</v>
      </c>
      <c r="F18" s="291"/>
      <c r="G18" s="291"/>
      <c r="H18" s="291"/>
      <c r="I18" s="291"/>
      <c r="J18" s="291"/>
      <c r="K18" s="291"/>
      <c r="L18" s="291"/>
      <c r="M18" s="291"/>
      <c r="N18" s="291"/>
      <c r="O18" s="291"/>
      <c r="P18" s="291"/>
      <c r="Q18" s="291"/>
      <c r="R18" s="291"/>
      <c r="S18" s="291"/>
      <c r="T18" s="291"/>
      <c r="U18" s="291"/>
      <c r="V18" s="291"/>
      <c r="W18" s="291"/>
      <c r="X18" s="291"/>
      <c r="Y18" s="291"/>
    </row>
    <row r="19" spans="1:27" s="114" customFormat="1" ht="15" customHeight="1" x14ac:dyDescent="0.2">
      <c r="E19" s="115"/>
      <c r="F19" s="115"/>
      <c r="G19" s="115"/>
      <c r="H19" s="115"/>
      <c r="I19" s="115"/>
      <c r="J19" s="115"/>
      <c r="K19" s="115"/>
      <c r="L19" s="115"/>
      <c r="M19" s="115"/>
      <c r="N19" s="115"/>
      <c r="O19" s="115"/>
      <c r="P19" s="115"/>
      <c r="Q19" s="115"/>
      <c r="R19" s="115"/>
      <c r="S19" s="115"/>
      <c r="T19" s="115"/>
      <c r="U19" s="115"/>
      <c r="V19" s="115"/>
      <c r="W19" s="115"/>
    </row>
    <row r="20" spans="1:27" s="114" customFormat="1" ht="15" customHeight="1" x14ac:dyDescent="0.2">
      <c r="E20" s="290"/>
      <c r="F20" s="290"/>
      <c r="G20" s="290"/>
      <c r="H20" s="290"/>
      <c r="I20" s="290"/>
      <c r="J20" s="290"/>
      <c r="K20" s="290"/>
      <c r="L20" s="290"/>
      <c r="M20" s="290"/>
      <c r="N20" s="290"/>
      <c r="O20" s="290"/>
      <c r="P20" s="290"/>
      <c r="Q20" s="290"/>
      <c r="R20" s="290"/>
      <c r="S20" s="290"/>
      <c r="T20" s="290"/>
      <c r="U20" s="290"/>
      <c r="V20" s="290"/>
      <c r="W20" s="290"/>
      <c r="X20" s="290"/>
      <c r="Y20" s="290"/>
    </row>
    <row r="21" spans="1:27" ht="25.5" customHeight="1" x14ac:dyDescent="0.25">
      <c r="A21" s="290" t="s">
        <v>353</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row>
    <row r="22" spans="1:27" s="14" customFormat="1" ht="21" customHeight="1" x14ac:dyDescent="0.25"/>
    <row r="23" spans="1:27" ht="15.75" customHeight="1" x14ac:dyDescent="0.25">
      <c r="A23" s="323" t="s">
        <v>3</v>
      </c>
      <c r="B23" s="326" t="s">
        <v>360</v>
      </c>
      <c r="C23" s="327"/>
      <c r="D23" s="326" t="s">
        <v>362</v>
      </c>
      <c r="E23" s="327"/>
      <c r="F23" s="319" t="s">
        <v>88</v>
      </c>
      <c r="G23" s="321"/>
      <c r="H23" s="321"/>
      <c r="I23" s="320"/>
      <c r="J23" s="323" t="s">
        <v>363</v>
      </c>
      <c r="K23" s="326" t="s">
        <v>364</v>
      </c>
      <c r="L23" s="327"/>
      <c r="M23" s="326" t="s">
        <v>365</v>
      </c>
      <c r="N23" s="327"/>
      <c r="O23" s="326" t="s">
        <v>352</v>
      </c>
      <c r="P23" s="327"/>
      <c r="Q23" s="326" t="s">
        <v>121</v>
      </c>
      <c r="R23" s="327"/>
      <c r="S23" s="323" t="s">
        <v>120</v>
      </c>
      <c r="T23" s="323" t="s">
        <v>366</v>
      </c>
      <c r="U23" s="323" t="s">
        <v>361</v>
      </c>
      <c r="V23" s="326" t="s">
        <v>119</v>
      </c>
      <c r="W23" s="327"/>
      <c r="X23" s="319" t="s">
        <v>111</v>
      </c>
      <c r="Y23" s="321"/>
      <c r="Z23" s="319" t="s">
        <v>110</v>
      </c>
      <c r="AA23" s="321"/>
    </row>
    <row r="24" spans="1:27" ht="216" customHeight="1" x14ac:dyDescent="0.25">
      <c r="A24" s="324"/>
      <c r="B24" s="328"/>
      <c r="C24" s="329"/>
      <c r="D24" s="328"/>
      <c r="E24" s="329"/>
      <c r="F24" s="319" t="s">
        <v>118</v>
      </c>
      <c r="G24" s="320"/>
      <c r="H24" s="319" t="s">
        <v>117</v>
      </c>
      <c r="I24" s="320"/>
      <c r="J24" s="325"/>
      <c r="K24" s="328"/>
      <c r="L24" s="329"/>
      <c r="M24" s="328"/>
      <c r="N24" s="329"/>
      <c r="O24" s="328"/>
      <c r="P24" s="329"/>
      <c r="Q24" s="328"/>
      <c r="R24" s="329"/>
      <c r="S24" s="325"/>
      <c r="T24" s="325"/>
      <c r="U24" s="325"/>
      <c r="V24" s="328"/>
      <c r="W24" s="329"/>
      <c r="X24" s="34" t="s">
        <v>109</v>
      </c>
      <c r="Y24" s="34" t="s">
        <v>350</v>
      </c>
      <c r="Z24" s="34" t="s">
        <v>108</v>
      </c>
      <c r="AA24" s="34" t="s">
        <v>107</v>
      </c>
    </row>
    <row r="25" spans="1:27" ht="60" customHeight="1" x14ac:dyDescent="0.25">
      <c r="A25" s="325"/>
      <c r="B25" s="97" t="s">
        <v>105</v>
      </c>
      <c r="C25" s="97" t="s">
        <v>106</v>
      </c>
      <c r="D25" s="97" t="s">
        <v>105</v>
      </c>
      <c r="E25" s="97" t="s">
        <v>106</v>
      </c>
      <c r="F25" s="97" t="s">
        <v>105</v>
      </c>
      <c r="G25" s="97" t="s">
        <v>106</v>
      </c>
      <c r="H25" s="97" t="s">
        <v>105</v>
      </c>
      <c r="I25" s="97" t="s">
        <v>106</v>
      </c>
      <c r="J25" s="97" t="s">
        <v>105</v>
      </c>
      <c r="K25" s="97" t="s">
        <v>105</v>
      </c>
      <c r="L25" s="97" t="s">
        <v>106</v>
      </c>
      <c r="M25" s="97" t="s">
        <v>105</v>
      </c>
      <c r="N25" s="97" t="s">
        <v>106</v>
      </c>
      <c r="O25" s="97" t="s">
        <v>105</v>
      </c>
      <c r="P25" s="97" t="s">
        <v>106</v>
      </c>
      <c r="Q25" s="97" t="s">
        <v>105</v>
      </c>
      <c r="R25" s="97" t="s">
        <v>106</v>
      </c>
      <c r="S25" s="97" t="s">
        <v>105</v>
      </c>
      <c r="T25" s="97" t="s">
        <v>105</v>
      </c>
      <c r="U25" s="97" t="s">
        <v>105</v>
      </c>
      <c r="V25" s="97" t="s">
        <v>105</v>
      </c>
      <c r="W25" s="97" t="s">
        <v>106</v>
      </c>
      <c r="X25" s="97" t="s">
        <v>105</v>
      </c>
      <c r="Y25" s="97" t="s">
        <v>105</v>
      </c>
      <c r="Z25" s="34" t="s">
        <v>105</v>
      </c>
      <c r="AA25" s="34" t="s">
        <v>105</v>
      </c>
    </row>
    <row r="26" spans="1:27" x14ac:dyDescent="0.25">
      <c r="A26" s="36">
        <v>1</v>
      </c>
      <c r="B26" s="36">
        <v>2</v>
      </c>
      <c r="C26" s="36">
        <v>3</v>
      </c>
      <c r="D26" s="36">
        <v>4</v>
      </c>
      <c r="E26" s="36">
        <v>5</v>
      </c>
      <c r="F26" s="36">
        <v>6</v>
      </c>
      <c r="G26" s="36">
        <v>7</v>
      </c>
      <c r="H26" s="36">
        <v>8</v>
      </c>
      <c r="I26" s="36">
        <v>9</v>
      </c>
      <c r="J26" s="36">
        <v>10</v>
      </c>
      <c r="K26" s="36">
        <v>11</v>
      </c>
      <c r="L26" s="36">
        <v>12</v>
      </c>
      <c r="M26" s="36">
        <v>13</v>
      </c>
      <c r="N26" s="36">
        <v>14</v>
      </c>
      <c r="O26" s="36">
        <v>15</v>
      </c>
      <c r="P26" s="36">
        <v>16</v>
      </c>
      <c r="Q26" s="36">
        <v>19</v>
      </c>
      <c r="R26" s="36">
        <v>20</v>
      </c>
      <c r="S26" s="36">
        <v>21</v>
      </c>
      <c r="T26" s="36">
        <v>22</v>
      </c>
      <c r="U26" s="36">
        <v>23</v>
      </c>
      <c r="V26" s="36">
        <v>24</v>
      </c>
      <c r="W26" s="36">
        <v>25</v>
      </c>
      <c r="X26" s="36">
        <v>26</v>
      </c>
      <c r="Y26" s="36">
        <v>27</v>
      </c>
      <c r="Z26" s="36">
        <v>28</v>
      </c>
      <c r="AA26" s="36">
        <v>29</v>
      </c>
    </row>
    <row r="27" spans="1:27" s="70" customFormat="1" ht="78.75" x14ac:dyDescent="0.25">
      <c r="A27" s="67">
        <v>1</v>
      </c>
      <c r="B27" s="67" t="s">
        <v>263</v>
      </c>
      <c r="C27" s="67" t="s">
        <v>480</v>
      </c>
      <c r="D27" s="67" t="s">
        <v>263</v>
      </c>
      <c r="E27" s="67" t="str">
        <f>C27</f>
        <v xml:space="preserve">КЛ-15 кВ ПС О-10 Зеленоградск - ПС В-20 </v>
      </c>
      <c r="F27" s="67" t="s">
        <v>263</v>
      </c>
      <c r="G27" s="67">
        <v>15</v>
      </c>
      <c r="H27" s="67" t="s">
        <v>263</v>
      </c>
      <c r="I27" s="67">
        <v>15</v>
      </c>
      <c r="J27" s="67" t="s">
        <v>263</v>
      </c>
      <c r="K27" s="67" t="s">
        <v>263</v>
      </c>
      <c r="L27" s="67">
        <v>2</v>
      </c>
      <c r="M27" s="67" t="s">
        <v>263</v>
      </c>
      <c r="N27" s="67">
        <v>400</v>
      </c>
      <c r="O27" s="67" t="s">
        <v>263</v>
      </c>
      <c r="P27" s="67" t="s">
        <v>462</v>
      </c>
      <c r="Q27" s="67" t="s">
        <v>263</v>
      </c>
      <c r="R27" s="67">
        <v>16</v>
      </c>
      <c r="S27" s="67" t="s">
        <v>263</v>
      </c>
      <c r="T27" s="67" t="s">
        <v>263</v>
      </c>
      <c r="U27" s="67" t="s">
        <v>263</v>
      </c>
      <c r="V27" s="67" t="s">
        <v>263</v>
      </c>
      <c r="W27" s="67" t="s">
        <v>463</v>
      </c>
      <c r="X27" s="67" t="s">
        <v>263</v>
      </c>
      <c r="Y27" s="67" t="s">
        <v>263</v>
      </c>
      <c r="Z27" s="67" t="s">
        <v>263</v>
      </c>
      <c r="AA27" s="67" t="s">
        <v>263</v>
      </c>
    </row>
    <row r="28" spans="1:27" s="70" customFormat="1" ht="78.75" x14ac:dyDescent="0.25">
      <c r="A28" s="67">
        <v>2</v>
      </c>
      <c r="B28" s="67" t="s">
        <v>263</v>
      </c>
      <c r="C28" s="67" t="s">
        <v>480</v>
      </c>
      <c r="D28" s="67" t="s">
        <v>263</v>
      </c>
      <c r="E28" s="67" t="str">
        <f>C28</f>
        <v xml:space="preserve">КЛ-15 кВ ПС О-10 Зеленоградск - ПС В-20 </v>
      </c>
      <c r="F28" s="67" t="s">
        <v>263</v>
      </c>
      <c r="G28" s="67">
        <v>15</v>
      </c>
      <c r="H28" s="67" t="s">
        <v>263</v>
      </c>
      <c r="I28" s="67">
        <v>15</v>
      </c>
      <c r="J28" s="67" t="s">
        <v>263</v>
      </c>
      <c r="K28" s="67" t="s">
        <v>263</v>
      </c>
      <c r="L28" s="67">
        <v>2</v>
      </c>
      <c r="M28" s="67" t="s">
        <v>263</v>
      </c>
      <c r="N28" s="67">
        <v>400</v>
      </c>
      <c r="O28" s="67" t="s">
        <v>263</v>
      </c>
      <c r="P28" s="67" t="s">
        <v>462</v>
      </c>
      <c r="Q28" s="67" t="s">
        <v>263</v>
      </c>
      <c r="R28" s="67">
        <v>16</v>
      </c>
      <c r="S28" s="67" t="s">
        <v>263</v>
      </c>
      <c r="T28" s="67" t="s">
        <v>263</v>
      </c>
      <c r="U28" s="67" t="s">
        <v>263</v>
      </c>
      <c r="V28" s="67" t="s">
        <v>263</v>
      </c>
      <c r="W28" s="67" t="s">
        <v>463</v>
      </c>
      <c r="X28" s="67" t="s">
        <v>263</v>
      </c>
      <c r="Y28" s="67" t="s">
        <v>263</v>
      </c>
      <c r="Z28" s="67" t="s">
        <v>263</v>
      </c>
      <c r="AA28" s="67" t="s">
        <v>263</v>
      </c>
    </row>
    <row r="29" spans="1:27" s="72" customFormat="1" ht="63" x14ac:dyDescent="0.25">
      <c r="A29" s="67">
        <v>3</v>
      </c>
      <c r="B29" s="67" t="s">
        <v>263</v>
      </c>
      <c r="C29" s="67" t="s">
        <v>481</v>
      </c>
      <c r="D29" s="67" t="s">
        <v>263</v>
      </c>
      <c r="E29" s="67" t="str">
        <f>C29</f>
        <v xml:space="preserve">КЛ-15 кВ ПС В-20 п. Лесной – ПС-1 </v>
      </c>
      <c r="F29" s="67" t="s">
        <v>263</v>
      </c>
      <c r="G29" s="67">
        <v>15</v>
      </c>
      <c r="H29" s="67" t="s">
        <v>263</v>
      </c>
      <c r="I29" s="67">
        <v>15</v>
      </c>
      <c r="J29" s="67" t="s">
        <v>263</v>
      </c>
      <c r="K29" s="67" t="s">
        <v>263</v>
      </c>
      <c r="L29" s="67">
        <v>2</v>
      </c>
      <c r="M29" s="67" t="s">
        <v>263</v>
      </c>
      <c r="N29" s="67">
        <v>240</v>
      </c>
      <c r="O29" s="67" t="s">
        <v>263</v>
      </c>
      <c r="P29" s="67" t="s">
        <v>462</v>
      </c>
      <c r="Q29" s="67" t="s">
        <v>263</v>
      </c>
      <c r="R29" s="71">
        <v>25.3</v>
      </c>
      <c r="S29" s="67" t="s">
        <v>263</v>
      </c>
      <c r="T29" s="67" t="s">
        <v>263</v>
      </c>
      <c r="U29" s="67" t="s">
        <v>263</v>
      </c>
      <c r="V29" s="67" t="s">
        <v>263</v>
      </c>
      <c r="W29" s="67" t="s">
        <v>463</v>
      </c>
      <c r="X29" s="67" t="s">
        <v>263</v>
      </c>
      <c r="Y29" s="67" t="s">
        <v>263</v>
      </c>
      <c r="Z29" s="67" t="s">
        <v>263</v>
      </c>
      <c r="AA29" s="67" t="s">
        <v>263</v>
      </c>
    </row>
    <row r="30" spans="1:27" s="72" customFormat="1" ht="63" x14ac:dyDescent="0.25">
      <c r="A30" s="67">
        <v>4</v>
      </c>
      <c r="B30" s="67" t="s">
        <v>263</v>
      </c>
      <c r="C30" s="67" t="s">
        <v>481</v>
      </c>
      <c r="D30" s="67" t="s">
        <v>263</v>
      </c>
      <c r="E30" s="67" t="str">
        <f>C30</f>
        <v xml:space="preserve">КЛ-15 кВ ПС В-20 п. Лесной – ПС-1 </v>
      </c>
      <c r="F30" s="67" t="s">
        <v>263</v>
      </c>
      <c r="G30" s="67">
        <v>15</v>
      </c>
      <c r="H30" s="67" t="s">
        <v>263</v>
      </c>
      <c r="I30" s="67">
        <v>15</v>
      </c>
      <c r="J30" s="67" t="s">
        <v>263</v>
      </c>
      <c r="K30" s="67" t="s">
        <v>263</v>
      </c>
      <c r="L30" s="67">
        <v>2</v>
      </c>
      <c r="M30" s="67" t="s">
        <v>263</v>
      </c>
      <c r="N30" s="67">
        <v>240</v>
      </c>
      <c r="O30" s="67" t="s">
        <v>263</v>
      </c>
      <c r="P30" s="67" t="s">
        <v>462</v>
      </c>
      <c r="Q30" s="67" t="s">
        <v>263</v>
      </c>
      <c r="R30" s="71">
        <v>25.3</v>
      </c>
      <c r="S30" s="67" t="s">
        <v>263</v>
      </c>
      <c r="T30" s="67" t="s">
        <v>263</v>
      </c>
      <c r="U30" s="67" t="s">
        <v>263</v>
      </c>
      <c r="V30" s="67" t="s">
        <v>263</v>
      </c>
      <c r="W30" s="67" t="s">
        <v>463</v>
      </c>
      <c r="X30" s="67" t="s">
        <v>263</v>
      </c>
      <c r="Y30" s="67" t="s">
        <v>263</v>
      </c>
      <c r="Z30" s="67" t="s">
        <v>263</v>
      </c>
      <c r="AA30" s="67" t="s">
        <v>263</v>
      </c>
    </row>
    <row r="31" spans="1:27" s="72" customFormat="1" ht="94.5" x14ac:dyDescent="0.25">
      <c r="A31" s="67">
        <v>5</v>
      </c>
      <c r="B31" s="67" t="s">
        <v>263</v>
      </c>
      <c r="C31" s="67" t="s">
        <v>482</v>
      </c>
      <c r="D31" s="67" t="s">
        <v>263</v>
      </c>
      <c r="E31" s="67" t="str">
        <f>C31</f>
        <v>КЛ-10 кВ ПС-1 п. Рыбачий - ПС-2 п. Морское -  ВЛ 10-01</v>
      </c>
      <c r="F31" s="67" t="s">
        <v>263</v>
      </c>
      <c r="G31" s="67">
        <v>10</v>
      </c>
      <c r="H31" s="67" t="s">
        <v>263</v>
      </c>
      <c r="I31" s="67">
        <v>10</v>
      </c>
      <c r="J31" s="67" t="s">
        <v>263</v>
      </c>
      <c r="K31" s="67" t="s">
        <v>263</v>
      </c>
      <c r="L31" s="67">
        <v>1</v>
      </c>
      <c r="M31" s="67" t="s">
        <v>263</v>
      </c>
      <c r="N31" s="67">
        <v>400</v>
      </c>
      <c r="O31" s="67" t="s">
        <v>263</v>
      </c>
      <c r="P31" s="67" t="s">
        <v>462</v>
      </c>
      <c r="Q31" s="67" t="s">
        <v>263</v>
      </c>
      <c r="R31" s="71">
        <v>21.8</v>
      </c>
      <c r="S31" s="67" t="s">
        <v>263</v>
      </c>
      <c r="T31" s="67" t="s">
        <v>263</v>
      </c>
      <c r="U31" s="67" t="s">
        <v>263</v>
      </c>
      <c r="V31" s="67" t="s">
        <v>263</v>
      </c>
      <c r="W31" s="67" t="s">
        <v>463</v>
      </c>
      <c r="X31" s="67" t="s">
        <v>263</v>
      </c>
      <c r="Y31" s="67" t="s">
        <v>263</v>
      </c>
      <c r="Z31" s="67" t="s">
        <v>263</v>
      </c>
      <c r="AA31" s="67" t="s">
        <v>263</v>
      </c>
    </row>
    <row r="32" spans="1:27" s="13" customFormat="1" ht="12.75" x14ac:dyDescent="0.2">
      <c r="X32" s="35"/>
      <c r="Y32" s="35"/>
      <c r="Z32" s="35"/>
      <c r="AA32" s="35"/>
    </row>
    <row r="33" s="13" customFormat="1" ht="12.75" x14ac:dyDescent="0.2"/>
  </sheetData>
  <mergeCells count="27">
    <mergeCell ref="A7:AA7"/>
    <mergeCell ref="E18:Y18"/>
    <mergeCell ref="E17:Y17"/>
    <mergeCell ref="E9:Y9"/>
    <mergeCell ref="E11:Y11"/>
    <mergeCell ref="E12:Y12"/>
    <mergeCell ref="E14:Y14"/>
    <mergeCell ref="E15:Y15"/>
    <mergeCell ref="Z23:AA23"/>
    <mergeCell ref="U23:U24"/>
    <mergeCell ref="A21:AA21"/>
    <mergeCell ref="O23:P24"/>
    <mergeCell ref="F24:G24"/>
    <mergeCell ref="H24:I24"/>
    <mergeCell ref="B23:C24"/>
    <mergeCell ref="E20:Y20"/>
    <mergeCell ref="A23:A25"/>
    <mergeCell ref="D23:E24"/>
    <mergeCell ref="F23:I23"/>
    <mergeCell ref="J23:J24"/>
    <mergeCell ref="K23:L24"/>
    <mergeCell ref="M23:N24"/>
    <mergeCell ref="Q23:R24"/>
    <mergeCell ref="S23:S24"/>
    <mergeCell ref="T23:T24"/>
    <mergeCell ref="X23:Y23"/>
    <mergeCell ref="V23:W24"/>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4"/>
  <sheetViews>
    <sheetView view="pageBreakPreview" topLeftCell="B3" zoomScale="80" zoomScaleSheetLayoutView="80" workbookViewId="0">
      <selection activeCell="M23" sqref="M23:N24"/>
    </sheetView>
  </sheetViews>
  <sheetFormatPr defaultColWidth="9.140625" defaultRowHeight="15" x14ac:dyDescent="0.25"/>
  <cols>
    <col min="1" max="1" width="6.140625" style="133" customWidth="1"/>
    <col min="2" max="2" width="53.5703125" style="133" customWidth="1"/>
    <col min="3" max="3" width="98.28515625" style="133" customWidth="1"/>
    <col min="4" max="4" width="14.42578125" style="133" customWidth="1"/>
    <col min="5" max="5" width="36.5703125" style="133" customWidth="1"/>
    <col min="6" max="6" width="20" style="133" customWidth="1"/>
    <col min="7" max="7" width="25.5703125" style="133" customWidth="1"/>
    <col min="8" max="8" width="16.42578125" style="133" customWidth="1"/>
    <col min="9" max="16384" width="9.140625" style="133"/>
  </cols>
  <sheetData>
    <row r="1" spans="1:29" hidden="1" x14ac:dyDescent="0.25">
      <c r="A1" s="134" t="s">
        <v>418</v>
      </c>
      <c r="B1" s="133" t="e">
        <f>'3.2 паспорт Техсостояние ЛЭП'!B1</f>
        <v>#REF!</v>
      </c>
    </row>
    <row r="2" spans="1:29" hidden="1" x14ac:dyDescent="0.25"/>
    <row r="3" spans="1:29" s="2" customFormat="1" ht="18.75" customHeight="1" x14ac:dyDescent="0.2">
      <c r="C3" s="4" t="s">
        <v>66</v>
      </c>
      <c r="E3" s="106"/>
      <c r="F3" s="106"/>
    </row>
    <row r="4" spans="1:29" s="2" customFormat="1" ht="18.75" customHeight="1" x14ac:dyDescent="0.3">
      <c r="C4" s="1" t="s">
        <v>8</v>
      </c>
      <c r="E4" s="106"/>
      <c r="F4" s="106"/>
    </row>
    <row r="5" spans="1:29" s="2" customFormat="1" ht="18.75" x14ac:dyDescent="0.3">
      <c r="A5" s="107"/>
      <c r="C5" s="1" t="s">
        <v>65</v>
      </c>
      <c r="E5" s="106"/>
      <c r="F5" s="106"/>
    </row>
    <row r="6" spans="1:29" s="2" customFormat="1" ht="18.75" x14ac:dyDescent="0.3">
      <c r="A6" s="107"/>
      <c r="C6" s="1"/>
      <c r="E6" s="106"/>
      <c r="F6" s="106"/>
    </row>
    <row r="7" spans="1:29" s="2" customFormat="1" ht="15.75" x14ac:dyDescent="0.2">
      <c r="A7" s="296" t="str">
        <f>'3.2 паспорт Техсостояние ЛЭП'!A7</f>
        <v>Год раскрытия информации: 2017 год</v>
      </c>
      <c r="B7" s="296"/>
      <c r="C7" s="296"/>
      <c r="D7" s="60"/>
      <c r="E7" s="60"/>
      <c r="F7" s="60"/>
      <c r="G7" s="60"/>
      <c r="H7" s="60"/>
      <c r="I7" s="60"/>
      <c r="J7" s="60"/>
      <c r="K7" s="60"/>
      <c r="L7" s="60"/>
      <c r="M7" s="60"/>
      <c r="N7" s="60"/>
      <c r="O7" s="60"/>
      <c r="P7" s="60"/>
      <c r="Q7" s="60"/>
      <c r="R7" s="60"/>
      <c r="S7" s="60"/>
      <c r="T7" s="60"/>
      <c r="U7" s="60"/>
      <c r="V7" s="60"/>
      <c r="W7" s="60"/>
      <c r="X7" s="60"/>
      <c r="Y7" s="60"/>
      <c r="Z7" s="60"/>
      <c r="AA7" s="60"/>
      <c r="AB7" s="60"/>
      <c r="AC7" s="60"/>
    </row>
    <row r="8" spans="1:29" s="2" customFormat="1" ht="18.75" x14ac:dyDescent="0.3">
      <c r="A8" s="107"/>
      <c r="E8" s="106"/>
      <c r="F8" s="106"/>
      <c r="G8" s="1"/>
    </row>
    <row r="9" spans="1:29" s="2" customFormat="1" ht="18.75" x14ac:dyDescent="0.2">
      <c r="A9" s="289" t="s">
        <v>7</v>
      </c>
      <c r="B9" s="289"/>
      <c r="C9" s="289"/>
      <c r="D9" s="108"/>
      <c r="E9" s="108"/>
      <c r="F9" s="108"/>
      <c r="G9" s="108"/>
      <c r="H9" s="108"/>
      <c r="I9" s="108"/>
      <c r="J9" s="108"/>
      <c r="K9" s="108"/>
      <c r="L9" s="108"/>
      <c r="M9" s="108"/>
      <c r="N9" s="108"/>
      <c r="O9" s="108"/>
      <c r="P9" s="108"/>
      <c r="Q9" s="108"/>
      <c r="R9" s="108"/>
      <c r="S9" s="108"/>
      <c r="T9" s="108"/>
      <c r="U9" s="108"/>
    </row>
    <row r="10" spans="1:29" s="2" customFormat="1" ht="18.75" x14ac:dyDescent="0.2">
      <c r="A10" s="289"/>
      <c r="B10" s="289"/>
      <c r="C10" s="289"/>
      <c r="D10" s="109"/>
      <c r="E10" s="109"/>
      <c r="F10" s="109"/>
      <c r="G10" s="109"/>
      <c r="H10" s="108"/>
      <c r="I10" s="108"/>
      <c r="J10" s="108"/>
      <c r="K10" s="108"/>
      <c r="L10" s="108"/>
      <c r="M10" s="108"/>
      <c r="N10" s="108"/>
      <c r="O10" s="108"/>
      <c r="P10" s="108"/>
      <c r="Q10" s="108"/>
      <c r="R10" s="108"/>
      <c r="S10" s="108"/>
      <c r="T10" s="108"/>
      <c r="U10" s="108"/>
    </row>
    <row r="11" spans="1:29" s="2" customFormat="1" ht="18.75" x14ac:dyDescent="0.2">
      <c r="A11" s="297" t="str">
        <f>'3.2 паспорт Техсостояние ЛЭП'!E11</f>
        <v>АО "Янтарьэнерго"</v>
      </c>
      <c r="B11" s="297"/>
      <c r="C11" s="297"/>
      <c r="D11" s="110"/>
      <c r="E11" s="110"/>
      <c r="F11" s="110"/>
      <c r="G11" s="110"/>
      <c r="H11" s="108"/>
      <c r="I11" s="108"/>
      <c r="J11" s="108"/>
      <c r="K11" s="108"/>
      <c r="L11" s="108"/>
      <c r="M11" s="108"/>
      <c r="N11" s="108"/>
      <c r="O11" s="108"/>
      <c r="P11" s="108"/>
      <c r="Q11" s="108"/>
      <c r="R11" s="108"/>
      <c r="S11" s="108"/>
      <c r="T11" s="108"/>
      <c r="U11" s="108"/>
    </row>
    <row r="12" spans="1:29" s="2" customFormat="1" ht="18.75" x14ac:dyDescent="0.2">
      <c r="A12" s="291" t="s">
        <v>6</v>
      </c>
      <c r="B12" s="291"/>
      <c r="C12" s="291"/>
      <c r="D12" s="111"/>
      <c r="E12" s="111"/>
      <c r="F12" s="111"/>
      <c r="G12" s="111"/>
      <c r="H12" s="108"/>
      <c r="I12" s="108"/>
      <c r="J12" s="108"/>
      <c r="K12" s="108"/>
      <c r="L12" s="108"/>
      <c r="M12" s="108"/>
      <c r="N12" s="108"/>
      <c r="O12" s="108"/>
      <c r="P12" s="108"/>
      <c r="Q12" s="108"/>
      <c r="R12" s="108"/>
      <c r="S12" s="108"/>
      <c r="T12" s="108"/>
      <c r="U12" s="108"/>
    </row>
    <row r="13" spans="1:29" s="2" customFormat="1" ht="18.75" x14ac:dyDescent="0.2">
      <c r="A13" s="289"/>
      <c r="B13" s="289"/>
      <c r="C13" s="289"/>
      <c r="D13" s="109"/>
      <c r="E13" s="109"/>
      <c r="F13" s="109"/>
      <c r="G13" s="109"/>
      <c r="H13" s="108"/>
      <c r="I13" s="108"/>
      <c r="J13" s="108"/>
      <c r="K13" s="108"/>
      <c r="L13" s="108"/>
      <c r="M13" s="108"/>
      <c r="N13" s="108"/>
      <c r="O13" s="108"/>
      <c r="P13" s="108"/>
      <c r="Q13" s="108"/>
      <c r="R13" s="108"/>
      <c r="S13" s="108"/>
      <c r="T13" s="108"/>
      <c r="U13" s="108"/>
    </row>
    <row r="14" spans="1:29" s="2" customFormat="1" ht="18.75" x14ac:dyDescent="0.2">
      <c r="A14" s="297" t="str">
        <f>'3.2 паспорт Техсостояние ЛЭП'!E14</f>
        <v>F_4495</v>
      </c>
      <c r="B14" s="297"/>
      <c r="C14" s="297"/>
      <c r="D14" s="110"/>
      <c r="E14" s="110"/>
      <c r="F14" s="110"/>
      <c r="G14" s="110"/>
      <c r="H14" s="108"/>
      <c r="I14" s="108"/>
      <c r="J14" s="108"/>
      <c r="K14" s="108"/>
      <c r="L14" s="108"/>
      <c r="M14" s="108"/>
      <c r="N14" s="108"/>
      <c r="O14" s="108"/>
      <c r="P14" s="108"/>
      <c r="Q14" s="108"/>
      <c r="R14" s="108"/>
      <c r="S14" s="108"/>
      <c r="T14" s="108"/>
      <c r="U14" s="108"/>
    </row>
    <row r="15" spans="1:29" s="2" customFormat="1" ht="18.75" x14ac:dyDescent="0.2">
      <c r="A15" s="291" t="s">
        <v>5</v>
      </c>
      <c r="B15" s="291"/>
      <c r="C15" s="291"/>
      <c r="D15" s="111"/>
      <c r="E15" s="111"/>
      <c r="F15" s="111"/>
      <c r="G15" s="111"/>
      <c r="H15" s="108"/>
      <c r="I15" s="108"/>
      <c r="J15" s="108"/>
      <c r="K15" s="108"/>
      <c r="L15" s="108"/>
      <c r="M15" s="108"/>
      <c r="N15" s="108"/>
      <c r="O15" s="108"/>
      <c r="P15" s="108"/>
      <c r="Q15" s="108"/>
      <c r="R15" s="108"/>
      <c r="S15" s="108"/>
      <c r="T15" s="108"/>
      <c r="U15" s="108"/>
    </row>
    <row r="16" spans="1:29" s="113" customFormat="1" ht="15.75" customHeight="1" x14ac:dyDescent="0.2">
      <c r="A16" s="301"/>
      <c r="B16" s="301"/>
      <c r="C16" s="301"/>
      <c r="D16" s="112"/>
      <c r="E16" s="112"/>
      <c r="F16" s="112"/>
      <c r="G16" s="112"/>
      <c r="H16" s="112"/>
      <c r="I16" s="112"/>
      <c r="J16" s="112"/>
      <c r="K16" s="112"/>
      <c r="L16" s="112"/>
      <c r="M16" s="112"/>
      <c r="N16" s="112"/>
      <c r="O16" s="112"/>
      <c r="P16" s="112"/>
      <c r="Q16" s="112"/>
      <c r="R16" s="112"/>
      <c r="S16" s="112"/>
      <c r="T16" s="112"/>
      <c r="U16" s="112"/>
    </row>
    <row r="17" spans="1:21" s="114" customFormat="1" ht="55.5" customHeight="1" x14ac:dyDescent="0.2">
      <c r="A17" s="302" t="str">
        <f>'3.2 паспорт Техсостояние ЛЭП'!E17</f>
        <v>Мероприятия по обеспечению электроснабжения потребителей на российской территории Куршской косы от энергосистемы Калининградской области</v>
      </c>
      <c r="B17" s="302"/>
      <c r="C17" s="302"/>
      <c r="D17" s="110"/>
      <c r="E17" s="110"/>
      <c r="F17" s="110"/>
      <c r="G17" s="110"/>
      <c r="H17" s="110"/>
      <c r="I17" s="110"/>
      <c r="J17" s="110"/>
      <c r="K17" s="110"/>
      <c r="L17" s="110"/>
      <c r="M17" s="110"/>
      <c r="N17" s="110"/>
      <c r="O17" s="110"/>
      <c r="P17" s="110"/>
      <c r="Q17" s="110"/>
      <c r="R17" s="110"/>
      <c r="S17" s="110"/>
      <c r="T17" s="110"/>
      <c r="U17" s="110"/>
    </row>
    <row r="18" spans="1:21" s="114" customFormat="1" ht="15" customHeight="1" x14ac:dyDescent="0.2">
      <c r="A18" s="291" t="s">
        <v>4</v>
      </c>
      <c r="B18" s="291"/>
      <c r="C18" s="291"/>
      <c r="D18" s="111"/>
      <c r="E18" s="111"/>
      <c r="F18" s="111"/>
      <c r="G18" s="111"/>
      <c r="H18" s="111"/>
      <c r="I18" s="111"/>
      <c r="J18" s="111"/>
      <c r="K18" s="111"/>
      <c r="L18" s="111"/>
      <c r="M18" s="111"/>
      <c r="N18" s="111"/>
      <c r="O18" s="111"/>
      <c r="P18" s="111"/>
      <c r="Q18" s="111"/>
      <c r="R18" s="111"/>
      <c r="S18" s="111"/>
      <c r="T18" s="111"/>
      <c r="U18" s="111"/>
    </row>
    <row r="19" spans="1:21" s="114" customFormat="1" ht="15" customHeight="1" x14ac:dyDescent="0.2">
      <c r="A19" s="303"/>
      <c r="B19" s="303"/>
      <c r="C19" s="303"/>
      <c r="D19" s="115"/>
      <c r="E19" s="115"/>
      <c r="F19" s="115"/>
      <c r="G19" s="115"/>
      <c r="H19" s="115"/>
      <c r="I19" s="115"/>
      <c r="J19" s="115"/>
      <c r="K19" s="115"/>
      <c r="L19" s="115"/>
      <c r="M19" s="115"/>
      <c r="N19" s="115"/>
      <c r="O19" s="115"/>
      <c r="P19" s="115"/>
      <c r="Q19" s="115"/>
      <c r="R19" s="115"/>
    </row>
    <row r="20" spans="1:21" s="114" customFormat="1" ht="27.75" customHeight="1" x14ac:dyDescent="0.2">
      <c r="A20" s="287" t="s">
        <v>345</v>
      </c>
      <c r="B20" s="287"/>
      <c r="C20" s="287"/>
      <c r="D20" s="116"/>
      <c r="E20" s="116"/>
      <c r="F20" s="116"/>
      <c r="G20" s="116"/>
      <c r="H20" s="116"/>
      <c r="I20" s="116"/>
      <c r="J20" s="116"/>
      <c r="K20" s="116"/>
      <c r="L20" s="116"/>
      <c r="M20" s="116"/>
      <c r="N20" s="116"/>
      <c r="O20" s="116"/>
      <c r="P20" s="116"/>
      <c r="Q20" s="116"/>
      <c r="R20" s="116"/>
      <c r="S20" s="116"/>
      <c r="T20" s="116"/>
      <c r="U20" s="116"/>
    </row>
    <row r="21" spans="1:21" s="114" customFormat="1" ht="15" customHeight="1" x14ac:dyDescent="0.2">
      <c r="A21" s="111"/>
      <c r="B21" s="111"/>
      <c r="C21" s="111"/>
      <c r="D21" s="111"/>
      <c r="E21" s="111"/>
      <c r="F21" s="111"/>
      <c r="G21" s="111"/>
      <c r="H21" s="115"/>
      <c r="I21" s="115"/>
      <c r="J21" s="115"/>
      <c r="K21" s="115"/>
      <c r="L21" s="115"/>
      <c r="M21" s="115"/>
      <c r="N21" s="115"/>
      <c r="O21" s="115"/>
      <c r="P21" s="115"/>
      <c r="Q21" s="115"/>
      <c r="R21" s="115"/>
    </row>
    <row r="22" spans="1:21" s="114" customFormat="1" ht="39.75" customHeight="1" x14ac:dyDescent="0.2">
      <c r="A22" s="117" t="s">
        <v>3</v>
      </c>
      <c r="B22" s="118" t="s">
        <v>64</v>
      </c>
      <c r="C22" s="119" t="s">
        <v>63</v>
      </c>
      <c r="D22" s="120"/>
      <c r="E22" s="120"/>
      <c r="F22" s="120"/>
      <c r="G22" s="120"/>
      <c r="H22" s="121"/>
      <c r="I22" s="121"/>
      <c r="J22" s="121"/>
      <c r="K22" s="121"/>
      <c r="L22" s="121"/>
      <c r="M22" s="121"/>
      <c r="N22" s="121"/>
      <c r="O22" s="121"/>
      <c r="P22" s="121"/>
      <c r="Q22" s="121"/>
      <c r="R22" s="121"/>
      <c r="S22" s="122"/>
      <c r="T22" s="122"/>
      <c r="U22" s="122"/>
    </row>
    <row r="23" spans="1:21" s="114" customFormat="1" ht="16.5" customHeight="1" x14ac:dyDescent="0.2">
      <c r="A23" s="119">
        <v>1</v>
      </c>
      <c r="B23" s="118">
        <v>2</v>
      </c>
      <c r="C23" s="119">
        <v>3</v>
      </c>
      <c r="D23" s="120"/>
      <c r="E23" s="120"/>
      <c r="F23" s="120"/>
      <c r="G23" s="120"/>
      <c r="H23" s="121"/>
      <c r="I23" s="121"/>
      <c r="J23" s="121"/>
      <c r="K23" s="121"/>
      <c r="L23" s="121"/>
      <c r="M23" s="121"/>
      <c r="N23" s="121"/>
      <c r="O23" s="121"/>
      <c r="P23" s="121"/>
      <c r="Q23" s="121"/>
      <c r="R23" s="121"/>
      <c r="S23" s="122"/>
      <c r="T23" s="122"/>
      <c r="U23" s="122"/>
    </row>
    <row r="24" spans="1:21" s="114" customFormat="1" ht="142.5" customHeight="1" x14ac:dyDescent="0.2">
      <c r="A24" s="123" t="s">
        <v>62</v>
      </c>
      <c r="B24" s="3" t="s">
        <v>358</v>
      </c>
      <c r="C24" s="131" t="s">
        <v>435</v>
      </c>
      <c r="D24" s="120"/>
      <c r="E24" s="120"/>
      <c r="F24" s="121"/>
      <c r="G24" s="121"/>
      <c r="H24" s="121"/>
      <c r="I24" s="121"/>
      <c r="J24" s="121"/>
      <c r="K24" s="121"/>
      <c r="L24" s="121"/>
      <c r="M24" s="121"/>
      <c r="N24" s="121"/>
      <c r="O24" s="121"/>
      <c r="P24" s="121"/>
      <c r="Q24" s="122"/>
      <c r="R24" s="122"/>
      <c r="S24" s="122"/>
      <c r="T24" s="122"/>
      <c r="U24" s="122"/>
    </row>
    <row r="25" spans="1:21" ht="146.25" customHeight="1" x14ac:dyDescent="0.25">
      <c r="A25" s="123" t="s">
        <v>61</v>
      </c>
      <c r="B25" s="143" t="s">
        <v>58</v>
      </c>
      <c r="C25" s="119" t="s">
        <v>436</v>
      </c>
      <c r="D25" s="132"/>
      <c r="E25" s="132"/>
      <c r="F25" s="132"/>
      <c r="G25" s="132"/>
      <c r="H25" s="132"/>
      <c r="I25" s="132"/>
      <c r="J25" s="132"/>
      <c r="K25" s="132"/>
      <c r="L25" s="132"/>
      <c r="M25" s="132"/>
      <c r="N25" s="132"/>
      <c r="O25" s="132"/>
      <c r="P25" s="132"/>
      <c r="Q25" s="132"/>
      <c r="R25" s="132"/>
      <c r="S25" s="132"/>
      <c r="T25" s="132"/>
      <c r="U25" s="132"/>
    </row>
    <row r="26" spans="1:21" ht="256.5" customHeight="1" x14ac:dyDescent="0.25">
      <c r="A26" s="123" t="s">
        <v>60</v>
      </c>
      <c r="B26" s="143" t="s">
        <v>377</v>
      </c>
      <c r="C26" s="131" t="s">
        <v>437</v>
      </c>
      <c r="D26" s="132"/>
      <c r="E26" s="132"/>
      <c r="F26" s="132"/>
      <c r="G26" s="132"/>
      <c r="H26" s="132"/>
      <c r="I26" s="132"/>
      <c r="J26" s="132"/>
      <c r="K26" s="132"/>
      <c r="L26" s="132"/>
      <c r="M26" s="132"/>
      <c r="N26" s="132"/>
      <c r="O26" s="132"/>
      <c r="P26" s="132"/>
      <c r="Q26" s="132"/>
      <c r="R26" s="132"/>
      <c r="S26" s="132"/>
      <c r="T26" s="132"/>
      <c r="U26" s="132"/>
    </row>
    <row r="27" spans="1:21" ht="63" customHeight="1" x14ac:dyDescent="0.25">
      <c r="A27" s="123" t="s">
        <v>59</v>
      </c>
      <c r="B27" s="143" t="s">
        <v>378</v>
      </c>
      <c r="C27" s="119" t="s">
        <v>488</v>
      </c>
      <c r="D27" s="132"/>
      <c r="E27" s="132"/>
      <c r="F27" s="132"/>
      <c r="G27" s="132"/>
      <c r="H27" s="132"/>
      <c r="I27" s="132"/>
      <c r="J27" s="132"/>
      <c r="K27" s="132"/>
      <c r="L27" s="132"/>
      <c r="M27" s="132"/>
      <c r="N27" s="132"/>
      <c r="O27" s="132"/>
      <c r="P27" s="132"/>
      <c r="Q27" s="132"/>
      <c r="R27" s="132"/>
      <c r="S27" s="132"/>
      <c r="T27" s="132"/>
      <c r="U27" s="132"/>
    </row>
    <row r="28" spans="1:21" ht="94.5" customHeight="1" x14ac:dyDescent="0.25">
      <c r="A28" s="123" t="s">
        <v>57</v>
      </c>
      <c r="B28" s="143" t="s">
        <v>203</v>
      </c>
      <c r="C28" s="119" t="s">
        <v>439</v>
      </c>
      <c r="D28" s="132"/>
      <c r="E28" s="132"/>
      <c r="F28" s="132"/>
      <c r="G28" s="132"/>
      <c r="H28" s="132"/>
      <c r="I28" s="132"/>
      <c r="J28" s="132"/>
      <c r="K28" s="132"/>
      <c r="L28" s="132"/>
      <c r="M28" s="132"/>
      <c r="N28" s="132"/>
      <c r="O28" s="132"/>
      <c r="P28" s="132"/>
      <c r="Q28" s="132"/>
      <c r="R28" s="132"/>
      <c r="S28" s="132"/>
      <c r="T28" s="132"/>
      <c r="U28" s="132"/>
    </row>
    <row r="29" spans="1:21" ht="250.5" customHeight="1" x14ac:dyDescent="0.25">
      <c r="A29" s="123" t="s">
        <v>56</v>
      </c>
      <c r="B29" s="143" t="s">
        <v>359</v>
      </c>
      <c r="C29" s="131" t="s">
        <v>438</v>
      </c>
      <c r="D29" s="132"/>
      <c r="E29" s="132"/>
      <c r="F29" s="132"/>
      <c r="G29" s="132"/>
      <c r="H29" s="132"/>
      <c r="I29" s="132"/>
      <c r="J29" s="132"/>
      <c r="K29" s="132"/>
      <c r="L29" s="132"/>
      <c r="M29" s="132"/>
      <c r="N29" s="132"/>
      <c r="O29" s="132"/>
      <c r="P29" s="132"/>
      <c r="Q29" s="132"/>
      <c r="R29" s="132"/>
      <c r="S29" s="132"/>
      <c r="T29" s="132"/>
      <c r="U29" s="132"/>
    </row>
    <row r="30" spans="1:21" ht="42.75" customHeight="1" x14ac:dyDescent="0.25">
      <c r="A30" s="123" t="s">
        <v>54</v>
      </c>
      <c r="B30" s="143" t="s">
        <v>55</v>
      </c>
      <c r="C30" s="119">
        <v>2016</v>
      </c>
      <c r="D30" s="132"/>
      <c r="E30" s="132"/>
      <c r="F30" s="132"/>
      <c r="G30" s="132"/>
      <c r="H30" s="132"/>
      <c r="I30" s="132"/>
      <c r="J30" s="132"/>
      <c r="K30" s="132"/>
      <c r="L30" s="132"/>
      <c r="M30" s="132"/>
      <c r="N30" s="132"/>
      <c r="O30" s="132"/>
      <c r="P30" s="132"/>
      <c r="Q30" s="132"/>
      <c r="R30" s="132"/>
      <c r="S30" s="132"/>
      <c r="T30" s="132"/>
      <c r="U30" s="132"/>
    </row>
    <row r="31" spans="1:21" ht="42.75" customHeight="1" x14ac:dyDescent="0.25">
      <c r="A31" s="123" t="s">
        <v>52</v>
      </c>
      <c r="B31" s="117" t="s">
        <v>53</v>
      </c>
      <c r="C31" s="119">
        <v>2018</v>
      </c>
      <c r="D31" s="132"/>
      <c r="E31" s="132"/>
      <c r="F31" s="132"/>
      <c r="G31" s="132"/>
      <c r="H31" s="132"/>
      <c r="I31" s="132"/>
      <c r="J31" s="132"/>
      <c r="K31" s="132"/>
      <c r="L31" s="132"/>
      <c r="M31" s="132"/>
      <c r="N31" s="132"/>
      <c r="O31" s="132"/>
      <c r="P31" s="132"/>
      <c r="Q31" s="132"/>
      <c r="R31" s="132"/>
      <c r="S31" s="132"/>
      <c r="T31" s="132"/>
      <c r="U31" s="132"/>
    </row>
    <row r="32" spans="1:21" ht="42.75" customHeight="1" x14ac:dyDescent="0.25">
      <c r="A32" s="123" t="s">
        <v>70</v>
      </c>
      <c r="B32" s="117" t="s">
        <v>51</v>
      </c>
      <c r="C32" s="119" t="s">
        <v>414</v>
      </c>
      <c r="D32" s="132"/>
      <c r="E32" s="132"/>
      <c r="F32" s="132"/>
      <c r="G32" s="132"/>
      <c r="H32" s="132"/>
      <c r="I32" s="132"/>
      <c r="J32" s="132"/>
      <c r="K32" s="132"/>
      <c r="L32" s="132"/>
      <c r="M32" s="132"/>
      <c r="N32" s="132"/>
      <c r="O32" s="132"/>
      <c r="P32" s="132"/>
      <c r="Q32" s="132"/>
      <c r="R32" s="132"/>
      <c r="S32" s="132"/>
      <c r="T32" s="132"/>
      <c r="U32" s="132"/>
    </row>
    <row r="33" spans="1:21" x14ac:dyDescent="0.25">
      <c r="A33" s="132"/>
      <c r="B33" s="132"/>
      <c r="C33" s="132"/>
      <c r="D33" s="132"/>
      <c r="E33" s="132"/>
      <c r="F33" s="132"/>
      <c r="G33" s="132"/>
      <c r="H33" s="132"/>
      <c r="I33" s="132"/>
      <c r="J33" s="132"/>
      <c r="K33" s="132"/>
      <c r="L33" s="132"/>
      <c r="M33" s="132"/>
      <c r="N33" s="132"/>
      <c r="O33" s="132"/>
      <c r="P33" s="132"/>
      <c r="Q33" s="132"/>
      <c r="R33" s="132"/>
      <c r="S33" s="132"/>
      <c r="T33" s="132"/>
      <c r="U33" s="132"/>
    </row>
    <row r="34" spans="1:21" x14ac:dyDescent="0.25">
      <c r="A34" s="132"/>
      <c r="B34" s="132"/>
      <c r="C34" s="132"/>
      <c r="D34" s="132"/>
      <c r="E34" s="132"/>
      <c r="F34" s="132"/>
      <c r="G34" s="132"/>
      <c r="H34" s="132"/>
      <c r="I34" s="132"/>
      <c r="J34" s="132"/>
      <c r="K34" s="132"/>
      <c r="L34" s="132"/>
      <c r="M34" s="132"/>
      <c r="N34" s="132"/>
      <c r="O34" s="132"/>
      <c r="P34" s="132"/>
      <c r="Q34" s="132"/>
      <c r="R34" s="132"/>
      <c r="S34" s="132"/>
      <c r="T34" s="132"/>
      <c r="U34" s="132"/>
    </row>
    <row r="35" spans="1:21" x14ac:dyDescent="0.25">
      <c r="A35" s="132"/>
      <c r="B35" s="132"/>
      <c r="C35" s="132"/>
      <c r="D35" s="132"/>
      <c r="E35" s="132"/>
      <c r="F35" s="132"/>
      <c r="G35" s="132"/>
      <c r="H35" s="132"/>
      <c r="I35" s="132"/>
      <c r="J35" s="132"/>
      <c r="K35" s="132"/>
      <c r="L35" s="132"/>
      <c r="M35" s="132"/>
      <c r="N35" s="132"/>
      <c r="O35" s="132"/>
      <c r="P35" s="132"/>
      <c r="Q35" s="132"/>
      <c r="R35" s="132"/>
      <c r="S35" s="132"/>
      <c r="T35" s="132"/>
      <c r="U35" s="132"/>
    </row>
    <row r="36" spans="1:21" x14ac:dyDescent="0.25">
      <c r="A36" s="132"/>
      <c r="B36" s="132"/>
      <c r="C36" s="132"/>
      <c r="D36" s="132"/>
      <c r="E36" s="132"/>
      <c r="F36" s="132"/>
      <c r="G36" s="132"/>
      <c r="H36" s="132"/>
      <c r="I36" s="132"/>
      <c r="J36" s="132"/>
      <c r="K36" s="132"/>
      <c r="L36" s="132"/>
      <c r="M36" s="132"/>
      <c r="N36" s="132"/>
      <c r="O36" s="132"/>
      <c r="P36" s="132"/>
      <c r="Q36" s="132"/>
      <c r="R36" s="132"/>
      <c r="S36" s="132"/>
      <c r="T36" s="132"/>
      <c r="U36" s="132"/>
    </row>
    <row r="37" spans="1:21" x14ac:dyDescent="0.25">
      <c r="A37" s="132"/>
      <c r="B37" s="132"/>
      <c r="C37" s="132"/>
      <c r="D37" s="132"/>
      <c r="E37" s="132"/>
      <c r="F37" s="132"/>
      <c r="G37" s="132"/>
      <c r="H37" s="132"/>
      <c r="I37" s="132"/>
      <c r="J37" s="132"/>
      <c r="K37" s="132"/>
      <c r="L37" s="132"/>
      <c r="M37" s="132"/>
      <c r="N37" s="132"/>
      <c r="O37" s="132"/>
      <c r="P37" s="132"/>
      <c r="Q37" s="132"/>
      <c r="R37" s="132"/>
      <c r="S37" s="132"/>
      <c r="T37" s="132"/>
      <c r="U37" s="132"/>
    </row>
    <row r="38" spans="1:21" x14ac:dyDescent="0.25">
      <c r="A38" s="132"/>
      <c r="B38" s="132"/>
      <c r="C38" s="132"/>
      <c r="D38" s="132"/>
      <c r="E38" s="132"/>
      <c r="F38" s="132"/>
      <c r="G38" s="132"/>
      <c r="H38" s="132"/>
      <c r="I38" s="132"/>
      <c r="J38" s="132"/>
      <c r="K38" s="132"/>
      <c r="L38" s="132"/>
      <c r="M38" s="132"/>
      <c r="N38" s="132"/>
      <c r="O38" s="132"/>
      <c r="P38" s="132"/>
      <c r="Q38" s="132"/>
      <c r="R38" s="132"/>
      <c r="S38" s="132"/>
      <c r="T38" s="132"/>
      <c r="U38" s="132"/>
    </row>
    <row r="39" spans="1:21" x14ac:dyDescent="0.25">
      <c r="A39" s="132"/>
      <c r="B39" s="132"/>
      <c r="C39" s="132"/>
      <c r="D39" s="132"/>
      <c r="E39" s="132"/>
      <c r="F39" s="132"/>
      <c r="G39" s="132"/>
      <c r="H39" s="132"/>
      <c r="I39" s="132"/>
      <c r="J39" s="132"/>
      <c r="K39" s="132"/>
      <c r="L39" s="132"/>
      <c r="M39" s="132"/>
      <c r="N39" s="132"/>
      <c r="O39" s="132"/>
      <c r="P39" s="132"/>
      <c r="Q39" s="132"/>
      <c r="R39" s="132"/>
      <c r="S39" s="132"/>
      <c r="T39" s="132"/>
      <c r="U39" s="132"/>
    </row>
    <row r="40" spans="1:21" x14ac:dyDescent="0.25">
      <c r="A40" s="132"/>
      <c r="B40" s="132"/>
      <c r="C40" s="132"/>
      <c r="D40" s="132"/>
      <c r="E40" s="132"/>
      <c r="F40" s="132"/>
      <c r="G40" s="132"/>
      <c r="H40" s="132"/>
      <c r="I40" s="132"/>
      <c r="J40" s="132"/>
      <c r="K40" s="132"/>
      <c r="L40" s="132"/>
      <c r="M40" s="132"/>
      <c r="N40" s="132"/>
      <c r="O40" s="132"/>
      <c r="P40" s="132"/>
      <c r="Q40" s="132"/>
      <c r="R40" s="132"/>
      <c r="S40" s="132"/>
      <c r="T40" s="132"/>
      <c r="U40" s="132"/>
    </row>
    <row r="41" spans="1:21" x14ac:dyDescent="0.25">
      <c r="A41" s="132"/>
      <c r="B41" s="132"/>
      <c r="C41" s="132"/>
      <c r="D41" s="132"/>
      <c r="E41" s="132"/>
      <c r="F41" s="132"/>
      <c r="G41" s="132"/>
      <c r="H41" s="132"/>
      <c r="I41" s="132"/>
      <c r="J41" s="132"/>
      <c r="K41" s="132"/>
      <c r="L41" s="132"/>
      <c r="M41" s="132"/>
      <c r="N41" s="132"/>
      <c r="O41" s="132"/>
      <c r="P41" s="132"/>
      <c r="Q41" s="132"/>
      <c r="R41" s="132"/>
      <c r="S41" s="132"/>
      <c r="T41" s="132"/>
      <c r="U41" s="132"/>
    </row>
    <row r="42" spans="1:21" x14ac:dyDescent="0.25">
      <c r="A42" s="132"/>
      <c r="B42" s="132"/>
      <c r="C42" s="132"/>
      <c r="D42" s="132"/>
      <c r="E42" s="132"/>
      <c r="F42" s="132"/>
      <c r="G42" s="132"/>
      <c r="H42" s="132"/>
      <c r="I42" s="132"/>
      <c r="J42" s="132"/>
      <c r="K42" s="132"/>
      <c r="L42" s="132"/>
      <c r="M42" s="132"/>
      <c r="N42" s="132"/>
      <c r="O42" s="132"/>
      <c r="P42" s="132"/>
      <c r="Q42" s="132"/>
      <c r="R42" s="132"/>
      <c r="S42" s="132"/>
      <c r="T42" s="132"/>
      <c r="U42" s="132"/>
    </row>
    <row r="43" spans="1:21" x14ac:dyDescent="0.25">
      <c r="A43" s="132"/>
      <c r="B43" s="132"/>
      <c r="C43" s="132"/>
      <c r="D43" s="132"/>
      <c r="E43" s="132"/>
      <c r="F43" s="132"/>
      <c r="G43" s="132"/>
      <c r="H43" s="132"/>
      <c r="I43" s="132"/>
      <c r="J43" s="132"/>
      <c r="K43" s="132"/>
      <c r="L43" s="132"/>
      <c r="M43" s="132"/>
      <c r="N43" s="132"/>
      <c r="O43" s="132"/>
      <c r="P43" s="132"/>
      <c r="Q43" s="132"/>
      <c r="R43" s="132"/>
      <c r="S43" s="132"/>
      <c r="T43" s="132"/>
      <c r="U43" s="132"/>
    </row>
    <row r="44" spans="1:21" x14ac:dyDescent="0.25">
      <c r="A44" s="132"/>
      <c r="B44" s="132"/>
      <c r="C44" s="132"/>
      <c r="D44" s="132"/>
      <c r="E44" s="132"/>
      <c r="F44" s="132"/>
      <c r="G44" s="132"/>
      <c r="H44" s="132"/>
      <c r="I44" s="132"/>
      <c r="J44" s="132"/>
      <c r="K44" s="132"/>
      <c r="L44" s="132"/>
      <c r="M44" s="132"/>
      <c r="N44" s="132"/>
      <c r="O44" s="132"/>
      <c r="P44" s="132"/>
      <c r="Q44" s="132"/>
      <c r="R44" s="132"/>
      <c r="S44" s="132"/>
      <c r="T44" s="132"/>
      <c r="U44" s="132"/>
    </row>
    <row r="45" spans="1:21" x14ac:dyDescent="0.25">
      <c r="A45" s="132"/>
      <c r="B45" s="132"/>
      <c r="C45" s="132"/>
      <c r="D45" s="132"/>
      <c r="E45" s="132"/>
      <c r="F45" s="132"/>
      <c r="G45" s="132"/>
      <c r="H45" s="132"/>
      <c r="I45" s="132"/>
      <c r="J45" s="132"/>
      <c r="K45" s="132"/>
      <c r="L45" s="132"/>
      <c r="M45" s="132"/>
      <c r="N45" s="132"/>
      <c r="O45" s="132"/>
      <c r="P45" s="132"/>
      <c r="Q45" s="132"/>
      <c r="R45" s="132"/>
      <c r="S45" s="132"/>
      <c r="T45" s="132"/>
      <c r="U45" s="132"/>
    </row>
    <row r="46" spans="1:21" x14ac:dyDescent="0.25">
      <c r="A46" s="132"/>
      <c r="B46" s="132"/>
      <c r="C46" s="132"/>
      <c r="D46" s="132"/>
      <c r="E46" s="132"/>
      <c r="F46" s="132"/>
      <c r="G46" s="132"/>
      <c r="H46" s="132"/>
      <c r="I46" s="132"/>
      <c r="J46" s="132"/>
      <c r="K46" s="132"/>
      <c r="L46" s="132"/>
      <c r="M46" s="132"/>
      <c r="N46" s="132"/>
      <c r="O46" s="132"/>
      <c r="P46" s="132"/>
      <c r="Q46" s="132"/>
      <c r="R46" s="132"/>
      <c r="S46" s="132"/>
      <c r="T46" s="132"/>
      <c r="U46" s="132"/>
    </row>
    <row r="47" spans="1:21" x14ac:dyDescent="0.25">
      <c r="A47" s="132"/>
      <c r="B47" s="132"/>
      <c r="C47" s="132"/>
      <c r="D47" s="132"/>
      <c r="E47" s="132"/>
      <c r="F47" s="132"/>
      <c r="G47" s="132"/>
      <c r="H47" s="132"/>
      <c r="I47" s="132"/>
      <c r="J47" s="132"/>
      <c r="K47" s="132"/>
      <c r="L47" s="132"/>
      <c r="M47" s="132"/>
      <c r="N47" s="132"/>
      <c r="O47" s="132"/>
      <c r="P47" s="132"/>
      <c r="Q47" s="132"/>
      <c r="R47" s="132"/>
      <c r="S47" s="132"/>
      <c r="T47" s="132"/>
      <c r="U47" s="132"/>
    </row>
    <row r="48" spans="1:21" x14ac:dyDescent="0.25">
      <c r="A48" s="132"/>
      <c r="B48" s="132"/>
      <c r="C48" s="132"/>
      <c r="D48" s="132"/>
      <c r="E48" s="132"/>
      <c r="F48" s="132"/>
      <c r="G48" s="132"/>
      <c r="H48" s="132"/>
      <c r="I48" s="132"/>
      <c r="J48" s="132"/>
      <c r="K48" s="132"/>
      <c r="L48" s="132"/>
      <c r="M48" s="132"/>
      <c r="N48" s="132"/>
      <c r="O48" s="132"/>
      <c r="P48" s="132"/>
      <c r="Q48" s="132"/>
      <c r="R48" s="132"/>
      <c r="S48" s="132"/>
      <c r="T48" s="132"/>
      <c r="U48" s="132"/>
    </row>
    <row r="49" spans="1:21" x14ac:dyDescent="0.25">
      <c r="A49" s="132"/>
      <c r="B49" s="132"/>
      <c r="C49" s="132"/>
      <c r="D49" s="132"/>
      <c r="E49" s="132"/>
      <c r="F49" s="132"/>
      <c r="G49" s="132"/>
      <c r="H49" s="132"/>
      <c r="I49" s="132"/>
      <c r="J49" s="132"/>
      <c r="K49" s="132"/>
      <c r="L49" s="132"/>
      <c r="M49" s="132"/>
      <c r="N49" s="132"/>
      <c r="O49" s="132"/>
      <c r="P49" s="132"/>
      <c r="Q49" s="132"/>
      <c r="R49" s="132"/>
      <c r="S49" s="132"/>
      <c r="T49" s="132"/>
      <c r="U49" s="132"/>
    </row>
    <row r="50" spans="1:21" x14ac:dyDescent="0.25">
      <c r="A50" s="132"/>
      <c r="B50" s="132"/>
      <c r="C50" s="132"/>
      <c r="D50" s="132"/>
      <c r="E50" s="132"/>
      <c r="F50" s="132"/>
      <c r="G50" s="132"/>
      <c r="H50" s="132"/>
      <c r="I50" s="132"/>
      <c r="J50" s="132"/>
      <c r="K50" s="132"/>
      <c r="L50" s="132"/>
      <c r="M50" s="132"/>
      <c r="N50" s="132"/>
      <c r="O50" s="132"/>
      <c r="P50" s="132"/>
      <c r="Q50" s="132"/>
      <c r="R50" s="132"/>
      <c r="S50" s="132"/>
      <c r="T50" s="132"/>
      <c r="U50" s="132"/>
    </row>
    <row r="51" spans="1:21" x14ac:dyDescent="0.25">
      <c r="A51" s="132"/>
      <c r="B51" s="132"/>
      <c r="C51" s="132"/>
      <c r="D51" s="132"/>
      <c r="E51" s="132"/>
      <c r="F51" s="132"/>
      <c r="G51" s="132"/>
      <c r="H51" s="132"/>
      <c r="I51" s="132"/>
      <c r="J51" s="132"/>
      <c r="K51" s="132"/>
      <c r="L51" s="132"/>
      <c r="M51" s="132"/>
      <c r="N51" s="132"/>
      <c r="O51" s="132"/>
      <c r="P51" s="132"/>
      <c r="Q51" s="132"/>
      <c r="R51" s="132"/>
      <c r="S51" s="132"/>
      <c r="T51" s="132"/>
      <c r="U51" s="132"/>
    </row>
    <row r="52" spans="1:21" x14ac:dyDescent="0.25">
      <c r="A52" s="132"/>
      <c r="B52" s="132"/>
      <c r="C52" s="132"/>
      <c r="D52" s="132"/>
      <c r="E52" s="132"/>
      <c r="F52" s="132"/>
      <c r="G52" s="132"/>
      <c r="H52" s="132"/>
      <c r="I52" s="132"/>
      <c r="J52" s="132"/>
      <c r="K52" s="132"/>
      <c r="L52" s="132"/>
      <c r="M52" s="132"/>
      <c r="N52" s="132"/>
      <c r="O52" s="132"/>
      <c r="P52" s="132"/>
      <c r="Q52" s="132"/>
      <c r="R52" s="132"/>
      <c r="S52" s="132"/>
      <c r="T52" s="132"/>
      <c r="U52" s="132"/>
    </row>
    <row r="53" spans="1:21" x14ac:dyDescent="0.25">
      <c r="A53" s="132"/>
      <c r="B53" s="132"/>
      <c r="C53" s="132"/>
      <c r="D53" s="132"/>
      <c r="E53" s="132"/>
      <c r="F53" s="132"/>
      <c r="G53" s="132"/>
      <c r="H53" s="132"/>
      <c r="I53" s="132"/>
      <c r="J53" s="132"/>
      <c r="K53" s="132"/>
      <c r="L53" s="132"/>
      <c r="M53" s="132"/>
      <c r="N53" s="132"/>
      <c r="O53" s="132"/>
      <c r="P53" s="132"/>
      <c r="Q53" s="132"/>
      <c r="R53" s="132"/>
      <c r="S53" s="132"/>
      <c r="T53" s="132"/>
      <c r="U53" s="132"/>
    </row>
    <row r="54" spans="1:21" x14ac:dyDescent="0.25">
      <c r="A54" s="132"/>
      <c r="B54" s="132"/>
      <c r="C54" s="132"/>
      <c r="D54" s="132"/>
      <c r="E54" s="132"/>
      <c r="F54" s="132"/>
      <c r="G54" s="132"/>
      <c r="H54" s="132"/>
      <c r="I54" s="132"/>
      <c r="J54" s="132"/>
      <c r="K54" s="132"/>
      <c r="L54" s="132"/>
      <c r="M54" s="132"/>
      <c r="N54" s="132"/>
      <c r="O54" s="132"/>
      <c r="P54" s="132"/>
      <c r="Q54" s="132"/>
      <c r="R54" s="132"/>
      <c r="S54" s="132"/>
      <c r="T54" s="132"/>
      <c r="U54" s="132"/>
    </row>
    <row r="55" spans="1:21" x14ac:dyDescent="0.25">
      <c r="A55" s="132"/>
      <c r="B55" s="132"/>
      <c r="C55" s="132"/>
      <c r="D55" s="132"/>
      <c r="E55" s="132"/>
      <c r="F55" s="132"/>
      <c r="G55" s="132"/>
      <c r="H55" s="132"/>
      <c r="I55" s="132"/>
      <c r="J55" s="132"/>
      <c r="K55" s="132"/>
      <c r="L55" s="132"/>
      <c r="M55" s="132"/>
      <c r="N55" s="132"/>
      <c r="O55" s="132"/>
      <c r="P55" s="132"/>
      <c r="Q55" s="132"/>
      <c r="R55" s="132"/>
      <c r="S55" s="132"/>
      <c r="T55" s="132"/>
      <c r="U55" s="132"/>
    </row>
    <row r="56" spans="1:21" x14ac:dyDescent="0.25">
      <c r="A56" s="132"/>
      <c r="B56" s="132"/>
      <c r="C56" s="132"/>
      <c r="D56" s="132"/>
      <c r="E56" s="132"/>
      <c r="F56" s="132"/>
      <c r="G56" s="132"/>
      <c r="H56" s="132"/>
      <c r="I56" s="132"/>
      <c r="J56" s="132"/>
      <c r="K56" s="132"/>
      <c r="L56" s="132"/>
      <c r="M56" s="132"/>
      <c r="N56" s="132"/>
      <c r="O56" s="132"/>
      <c r="P56" s="132"/>
      <c r="Q56" s="132"/>
      <c r="R56" s="132"/>
      <c r="S56" s="132"/>
      <c r="T56" s="132"/>
      <c r="U56" s="132"/>
    </row>
    <row r="57" spans="1:21" x14ac:dyDescent="0.25">
      <c r="A57" s="132"/>
      <c r="B57" s="132"/>
      <c r="C57" s="132"/>
      <c r="D57" s="132"/>
      <c r="E57" s="132"/>
      <c r="F57" s="132"/>
      <c r="G57" s="132"/>
      <c r="H57" s="132"/>
      <c r="I57" s="132"/>
      <c r="J57" s="132"/>
      <c r="K57" s="132"/>
      <c r="L57" s="132"/>
      <c r="M57" s="132"/>
      <c r="N57" s="132"/>
      <c r="O57" s="132"/>
      <c r="P57" s="132"/>
      <c r="Q57" s="132"/>
      <c r="R57" s="132"/>
      <c r="S57" s="132"/>
      <c r="T57" s="132"/>
      <c r="U57" s="132"/>
    </row>
    <row r="58" spans="1:21" x14ac:dyDescent="0.25">
      <c r="A58" s="132"/>
      <c r="B58" s="132"/>
      <c r="C58" s="132"/>
      <c r="D58" s="132"/>
      <c r="E58" s="132"/>
      <c r="F58" s="132"/>
      <c r="G58" s="132"/>
      <c r="H58" s="132"/>
      <c r="I58" s="132"/>
      <c r="J58" s="132"/>
      <c r="K58" s="132"/>
      <c r="L58" s="132"/>
      <c r="M58" s="132"/>
      <c r="N58" s="132"/>
      <c r="O58" s="132"/>
      <c r="P58" s="132"/>
      <c r="Q58" s="132"/>
      <c r="R58" s="132"/>
      <c r="S58" s="132"/>
      <c r="T58" s="132"/>
      <c r="U58" s="132"/>
    </row>
    <row r="59" spans="1:21" x14ac:dyDescent="0.25">
      <c r="A59" s="132"/>
      <c r="B59" s="132"/>
      <c r="C59" s="132"/>
      <c r="D59" s="132"/>
      <c r="E59" s="132"/>
      <c r="F59" s="132"/>
      <c r="G59" s="132"/>
      <c r="H59" s="132"/>
      <c r="I59" s="132"/>
      <c r="J59" s="132"/>
      <c r="K59" s="132"/>
      <c r="L59" s="132"/>
      <c r="M59" s="132"/>
      <c r="N59" s="132"/>
      <c r="O59" s="132"/>
      <c r="P59" s="132"/>
      <c r="Q59" s="132"/>
      <c r="R59" s="132"/>
      <c r="S59" s="132"/>
      <c r="T59" s="132"/>
      <c r="U59" s="132"/>
    </row>
    <row r="60" spans="1:21" x14ac:dyDescent="0.25">
      <c r="A60" s="132"/>
      <c r="B60" s="132"/>
      <c r="C60" s="132"/>
      <c r="D60" s="132"/>
      <c r="E60" s="132"/>
      <c r="F60" s="132"/>
      <c r="G60" s="132"/>
      <c r="H60" s="132"/>
      <c r="I60" s="132"/>
      <c r="J60" s="132"/>
      <c r="K60" s="132"/>
      <c r="L60" s="132"/>
      <c r="M60" s="132"/>
      <c r="N60" s="132"/>
      <c r="O60" s="132"/>
      <c r="P60" s="132"/>
      <c r="Q60" s="132"/>
      <c r="R60" s="132"/>
      <c r="S60" s="132"/>
      <c r="T60" s="132"/>
      <c r="U60" s="132"/>
    </row>
    <row r="61" spans="1:21" x14ac:dyDescent="0.25">
      <c r="A61" s="132"/>
      <c r="B61" s="132"/>
      <c r="C61" s="132"/>
      <c r="D61" s="132"/>
      <c r="E61" s="132"/>
      <c r="F61" s="132"/>
      <c r="G61" s="132"/>
      <c r="H61" s="132"/>
      <c r="I61" s="132"/>
      <c r="J61" s="132"/>
      <c r="K61" s="132"/>
      <c r="L61" s="132"/>
      <c r="M61" s="132"/>
      <c r="N61" s="132"/>
      <c r="O61" s="132"/>
      <c r="P61" s="132"/>
      <c r="Q61" s="132"/>
      <c r="R61" s="132"/>
      <c r="S61" s="132"/>
      <c r="T61" s="132"/>
      <c r="U61" s="132"/>
    </row>
    <row r="62" spans="1:21" x14ac:dyDescent="0.25">
      <c r="A62" s="132"/>
      <c r="B62" s="132"/>
      <c r="C62" s="132"/>
      <c r="D62" s="132"/>
      <c r="E62" s="132"/>
      <c r="F62" s="132"/>
      <c r="G62" s="132"/>
      <c r="H62" s="132"/>
      <c r="I62" s="132"/>
      <c r="J62" s="132"/>
      <c r="K62" s="132"/>
      <c r="L62" s="132"/>
      <c r="M62" s="132"/>
      <c r="N62" s="132"/>
      <c r="O62" s="132"/>
      <c r="P62" s="132"/>
      <c r="Q62" s="132"/>
      <c r="R62" s="132"/>
      <c r="S62" s="132"/>
      <c r="T62" s="132"/>
      <c r="U62" s="132"/>
    </row>
    <row r="63" spans="1:21" x14ac:dyDescent="0.25">
      <c r="A63" s="132"/>
      <c r="B63" s="132"/>
      <c r="C63" s="132"/>
      <c r="D63" s="132"/>
      <c r="E63" s="132"/>
      <c r="F63" s="132"/>
      <c r="G63" s="132"/>
      <c r="H63" s="132"/>
      <c r="I63" s="132"/>
      <c r="J63" s="132"/>
      <c r="K63" s="132"/>
      <c r="L63" s="132"/>
      <c r="M63" s="132"/>
      <c r="N63" s="132"/>
      <c r="O63" s="132"/>
      <c r="P63" s="132"/>
      <c r="Q63" s="132"/>
      <c r="R63" s="132"/>
      <c r="S63" s="132"/>
      <c r="T63" s="132"/>
      <c r="U63" s="132"/>
    </row>
    <row r="64" spans="1:21" x14ac:dyDescent="0.25">
      <c r="A64" s="132"/>
      <c r="B64" s="132"/>
      <c r="C64" s="132"/>
      <c r="D64" s="132"/>
      <c r="E64" s="132"/>
      <c r="F64" s="132"/>
      <c r="G64" s="132"/>
      <c r="H64" s="132"/>
      <c r="I64" s="132"/>
      <c r="J64" s="132"/>
      <c r="K64" s="132"/>
      <c r="L64" s="132"/>
      <c r="M64" s="132"/>
      <c r="N64" s="132"/>
      <c r="O64" s="132"/>
      <c r="P64" s="132"/>
      <c r="Q64" s="132"/>
      <c r="R64" s="132"/>
      <c r="S64" s="132"/>
      <c r="T64" s="132"/>
      <c r="U64" s="132"/>
    </row>
    <row r="65" spans="1:21" x14ac:dyDescent="0.25">
      <c r="A65" s="132"/>
      <c r="B65" s="132"/>
      <c r="C65" s="132"/>
      <c r="D65" s="132"/>
      <c r="E65" s="132"/>
      <c r="F65" s="132"/>
      <c r="G65" s="132"/>
      <c r="H65" s="132"/>
      <c r="I65" s="132"/>
      <c r="J65" s="132"/>
      <c r="K65" s="132"/>
      <c r="L65" s="132"/>
      <c r="M65" s="132"/>
      <c r="N65" s="132"/>
      <c r="O65" s="132"/>
      <c r="P65" s="132"/>
      <c r="Q65" s="132"/>
      <c r="R65" s="132"/>
      <c r="S65" s="132"/>
      <c r="T65" s="132"/>
      <c r="U65" s="132"/>
    </row>
    <row r="66" spans="1:21" x14ac:dyDescent="0.25">
      <c r="A66" s="132"/>
      <c r="B66" s="132"/>
      <c r="C66" s="132"/>
      <c r="D66" s="132"/>
      <c r="E66" s="132"/>
      <c r="F66" s="132"/>
      <c r="G66" s="132"/>
      <c r="H66" s="132"/>
      <c r="I66" s="132"/>
      <c r="J66" s="132"/>
      <c r="K66" s="132"/>
      <c r="L66" s="132"/>
      <c r="M66" s="132"/>
      <c r="N66" s="132"/>
      <c r="O66" s="132"/>
      <c r="P66" s="132"/>
      <c r="Q66" s="132"/>
      <c r="R66" s="132"/>
      <c r="S66" s="132"/>
      <c r="T66" s="132"/>
      <c r="U66" s="132"/>
    </row>
    <row r="67" spans="1:21" x14ac:dyDescent="0.25">
      <c r="A67" s="132"/>
      <c r="B67" s="132"/>
      <c r="C67" s="132"/>
      <c r="D67" s="132"/>
      <c r="E67" s="132"/>
      <c r="F67" s="132"/>
      <c r="G67" s="132"/>
      <c r="H67" s="132"/>
      <c r="I67" s="132"/>
      <c r="J67" s="132"/>
      <c r="K67" s="132"/>
      <c r="L67" s="132"/>
      <c r="M67" s="132"/>
      <c r="N67" s="132"/>
      <c r="O67" s="132"/>
      <c r="P67" s="132"/>
      <c r="Q67" s="132"/>
      <c r="R67" s="132"/>
      <c r="S67" s="132"/>
      <c r="T67" s="132"/>
      <c r="U67" s="132"/>
    </row>
    <row r="68" spans="1:21" x14ac:dyDescent="0.25">
      <c r="A68" s="132"/>
      <c r="B68" s="132"/>
      <c r="C68" s="132"/>
      <c r="D68" s="132"/>
      <c r="E68" s="132"/>
      <c r="F68" s="132"/>
      <c r="G68" s="132"/>
      <c r="H68" s="132"/>
      <c r="I68" s="132"/>
      <c r="J68" s="132"/>
      <c r="K68" s="132"/>
      <c r="L68" s="132"/>
      <c r="M68" s="132"/>
      <c r="N68" s="132"/>
      <c r="O68" s="132"/>
      <c r="P68" s="132"/>
      <c r="Q68" s="132"/>
      <c r="R68" s="132"/>
      <c r="S68" s="132"/>
      <c r="T68" s="132"/>
      <c r="U68" s="132"/>
    </row>
    <row r="69" spans="1:21" x14ac:dyDescent="0.25">
      <c r="A69" s="132"/>
      <c r="B69" s="132"/>
      <c r="C69" s="132"/>
      <c r="D69" s="132"/>
      <c r="E69" s="132"/>
      <c r="F69" s="132"/>
      <c r="G69" s="132"/>
      <c r="H69" s="132"/>
      <c r="I69" s="132"/>
      <c r="J69" s="132"/>
      <c r="K69" s="132"/>
      <c r="L69" s="132"/>
      <c r="M69" s="132"/>
      <c r="N69" s="132"/>
      <c r="O69" s="132"/>
      <c r="P69" s="132"/>
      <c r="Q69" s="132"/>
      <c r="R69" s="132"/>
      <c r="S69" s="132"/>
      <c r="T69" s="132"/>
      <c r="U69" s="132"/>
    </row>
    <row r="70" spans="1:21" x14ac:dyDescent="0.25">
      <c r="A70" s="132"/>
      <c r="B70" s="132"/>
      <c r="C70" s="132"/>
      <c r="D70" s="132"/>
      <c r="E70" s="132"/>
      <c r="F70" s="132"/>
      <c r="G70" s="132"/>
      <c r="H70" s="132"/>
      <c r="I70" s="132"/>
      <c r="J70" s="132"/>
      <c r="K70" s="132"/>
      <c r="L70" s="132"/>
      <c r="M70" s="132"/>
      <c r="N70" s="132"/>
      <c r="O70" s="132"/>
      <c r="P70" s="132"/>
      <c r="Q70" s="132"/>
      <c r="R70" s="132"/>
      <c r="S70" s="132"/>
      <c r="T70" s="132"/>
      <c r="U70" s="132"/>
    </row>
    <row r="71" spans="1:21" x14ac:dyDescent="0.25">
      <c r="A71" s="132"/>
      <c r="B71" s="132"/>
      <c r="C71" s="132"/>
      <c r="D71" s="132"/>
      <c r="E71" s="132"/>
      <c r="F71" s="132"/>
      <c r="G71" s="132"/>
      <c r="H71" s="132"/>
      <c r="I71" s="132"/>
      <c r="J71" s="132"/>
      <c r="K71" s="132"/>
      <c r="L71" s="132"/>
      <c r="M71" s="132"/>
      <c r="N71" s="132"/>
      <c r="O71" s="132"/>
      <c r="P71" s="132"/>
      <c r="Q71" s="132"/>
      <c r="R71" s="132"/>
      <c r="S71" s="132"/>
      <c r="T71" s="132"/>
      <c r="U71" s="132"/>
    </row>
    <row r="72" spans="1:21" x14ac:dyDescent="0.25">
      <c r="A72" s="132"/>
      <c r="B72" s="132"/>
      <c r="C72" s="132"/>
      <c r="D72" s="132"/>
      <c r="E72" s="132"/>
      <c r="F72" s="132"/>
      <c r="G72" s="132"/>
      <c r="H72" s="132"/>
      <c r="I72" s="132"/>
      <c r="J72" s="132"/>
      <c r="K72" s="132"/>
      <c r="L72" s="132"/>
      <c r="M72" s="132"/>
      <c r="N72" s="132"/>
      <c r="O72" s="132"/>
      <c r="P72" s="132"/>
      <c r="Q72" s="132"/>
      <c r="R72" s="132"/>
      <c r="S72" s="132"/>
      <c r="T72" s="132"/>
      <c r="U72" s="132"/>
    </row>
    <row r="73" spans="1:21" x14ac:dyDescent="0.25">
      <c r="A73" s="132"/>
      <c r="B73" s="132"/>
      <c r="C73" s="132"/>
      <c r="D73" s="132"/>
      <c r="E73" s="132"/>
      <c r="F73" s="132"/>
      <c r="G73" s="132"/>
      <c r="H73" s="132"/>
      <c r="I73" s="132"/>
      <c r="J73" s="132"/>
      <c r="K73" s="132"/>
      <c r="L73" s="132"/>
      <c r="M73" s="132"/>
      <c r="N73" s="132"/>
      <c r="O73" s="132"/>
      <c r="P73" s="132"/>
      <c r="Q73" s="132"/>
      <c r="R73" s="132"/>
      <c r="S73" s="132"/>
      <c r="T73" s="132"/>
      <c r="U73" s="132"/>
    </row>
    <row r="74" spans="1:21" x14ac:dyDescent="0.25">
      <c r="A74" s="132"/>
      <c r="B74" s="132"/>
      <c r="C74" s="132"/>
      <c r="D74" s="132"/>
      <c r="E74" s="132"/>
      <c r="F74" s="132"/>
      <c r="G74" s="132"/>
      <c r="H74" s="132"/>
      <c r="I74" s="132"/>
      <c r="J74" s="132"/>
      <c r="K74" s="132"/>
      <c r="L74" s="132"/>
      <c r="M74" s="132"/>
      <c r="N74" s="132"/>
      <c r="O74" s="132"/>
      <c r="P74" s="132"/>
      <c r="Q74" s="132"/>
      <c r="R74" s="132"/>
      <c r="S74" s="132"/>
      <c r="T74" s="132"/>
      <c r="U74" s="132"/>
    </row>
    <row r="75" spans="1:21" x14ac:dyDescent="0.25">
      <c r="A75" s="132"/>
      <c r="B75" s="132"/>
      <c r="C75" s="132"/>
      <c r="D75" s="132"/>
      <c r="E75" s="132"/>
      <c r="F75" s="132"/>
      <c r="G75" s="132"/>
      <c r="H75" s="132"/>
      <c r="I75" s="132"/>
      <c r="J75" s="132"/>
      <c r="K75" s="132"/>
      <c r="L75" s="132"/>
      <c r="M75" s="132"/>
      <c r="N75" s="132"/>
      <c r="O75" s="132"/>
      <c r="P75" s="132"/>
      <c r="Q75" s="132"/>
      <c r="R75" s="132"/>
      <c r="S75" s="132"/>
      <c r="T75" s="132"/>
      <c r="U75" s="132"/>
    </row>
    <row r="76" spans="1:21" x14ac:dyDescent="0.25">
      <c r="A76" s="132"/>
      <c r="B76" s="132"/>
      <c r="C76" s="132"/>
      <c r="D76" s="132"/>
      <c r="E76" s="132"/>
      <c r="F76" s="132"/>
      <c r="G76" s="132"/>
      <c r="H76" s="132"/>
      <c r="I76" s="132"/>
      <c r="J76" s="132"/>
      <c r="K76" s="132"/>
      <c r="L76" s="132"/>
      <c r="M76" s="132"/>
      <c r="N76" s="132"/>
      <c r="O76" s="132"/>
      <c r="P76" s="132"/>
      <c r="Q76" s="132"/>
      <c r="R76" s="132"/>
      <c r="S76" s="132"/>
      <c r="T76" s="132"/>
      <c r="U76" s="132"/>
    </row>
    <row r="77" spans="1:21" x14ac:dyDescent="0.25">
      <c r="A77" s="132"/>
      <c r="B77" s="132"/>
      <c r="C77" s="132"/>
      <c r="D77" s="132"/>
      <c r="E77" s="132"/>
      <c r="F77" s="132"/>
      <c r="G77" s="132"/>
      <c r="H77" s="132"/>
      <c r="I77" s="132"/>
      <c r="J77" s="132"/>
      <c r="K77" s="132"/>
      <c r="L77" s="132"/>
      <c r="M77" s="132"/>
      <c r="N77" s="132"/>
      <c r="O77" s="132"/>
      <c r="P77" s="132"/>
      <c r="Q77" s="132"/>
      <c r="R77" s="132"/>
      <c r="S77" s="132"/>
      <c r="T77" s="132"/>
      <c r="U77" s="132"/>
    </row>
    <row r="78" spans="1:21" x14ac:dyDescent="0.25">
      <c r="A78" s="132"/>
      <c r="B78" s="132"/>
      <c r="C78" s="132"/>
      <c r="D78" s="132"/>
      <c r="E78" s="132"/>
      <c r="F78" s="132"/>
      <c r="G78" s="132"/>
      <c r="H78" s="132"/>
      <c r="I78" s="132"/>
      <c r="J78" s="132"/>
      <c r="K78" s="132"/>
      <c r="L78" s="132"/>
      <c r="M78" s="132"/>
      <c r="N78" s="132"/>
      <c r="O78" s="132"/>
      <c r="P78" s="132"/>
      <c r="Q78" s="132"/>
      <c r="R78" s="132"/>
      <c r="S78" s="132"/>
      <c r="T78" s="132"/>
      <c r="U78" s="132"/>
    </row>
    <row r="79" spans="1:21" x14ac:dyDescent="0.25">
      <c r="A79" s="132"/>
      <c r="B79" s="132"/>
      <c r="C79" s="132"/>
      <c r="D79" s="132"/>
      <c r="E79" s="132"/>
      <c r="F79" s="132"/>
      <c r="G79" s="132"/>
      <c r="H79" s="132"/>
      <c r="I79" s="132"/>
      <c r="J79" s="132"/>
      <c r="K79" s="132"/>
      <c r="L79" s="132"/>
      <c r="M79" s="132"/>
      <c r="N79" s="132"/>
      <c r="O79" s="132"/>
      <c r="P79" s="132"/>
      <c r="Q79" s="132"/>
      <c r="R79" s="132"/>
      <c r="S79" s="132"/>
      <c r="T79" s="132"/>
      <c r="U79" s="132"/>
    </row>
    <row r="80" spans="1:21" x14ac:dyDescent="0.25">
      <c r="A80" s="132"/>
      <c r="B80" s="132"/>
      <c r="C80" s="132"/>
      <c r="D80" s="132"/>
      <c r="E80" s="132"/>
      <c r="F80" s="132"/>
      <c r="G80" s="132"/>
      <c r="H80" s="132"/>
      <c r="I80" s="132"/>
      <c r="J80" s="132"/>
      <c r="K80" s="132"/>
      <c r="L80" s="132"/>
      <c r="M80" s="132"/>
      <c r="N80" s="132"/>
      <c r="O80" s="132"/>
      <c r="P80" s="132"/>
      <c r="Q80" s="132"/>
      <c r="R80" s="132"/>
      <c r="S80" s="132"/>
      <c r="T80" s="132"/>
      <c r="U80" s="132"/>
    </row>
    <row r="81" spans="1:21" x14ac:dyDescent="0.25">
      <c r="A81" s="132"/>
      <c r="B81" s="132"/>
      <c r="C81" s="132"/>
      <c r="D81" s="132"/>
      <c r="E81" s="132"/>
      <c r="F81" s="132"/>
      <c r="G81" s="132"/>
      <c r="H81" s="132"/>
      <c r="I81" s="132"/>
      <c r="J81" s="132"/>
      <c r="K81" s="132"/>
      <c r="L81" s="132"/>
      <c r="M81" s="132"/>
      <c r="N81" s="132"/>
      <c r="O81" s="132"/>
      <c r="P81" s="132"/>
      <c r="Q81" s="132"/>
      <c r="R81" s="132"/>
      <c r="S81" s="132"/>
      <c r="T81" s="132"/>
      <c r="U81" s="132"/>
    </row>
    <row r="82" spans="1:21" x14ac:dyDescent="0.25">
      <c r="A82" s="132"/>
      <c r="B82" s="132"/>
      <c r="C82" s="132"/>
      <c r="D82" s="132"/>
      <c r="E82" s="132"/>
      <c r="F82" s="132"/>
      <c r="G82" s="132"/>
      <c r="H82" s="132"/>
      <c r="I82" s="132"/>
      <c r="J82" s="132"/>
      <c r="K82" s="132"/>
      <c r="L82" s="132"/>
      <c r="M82" s="132"/>
      <c r="N82" s="132"/>
      <c r="O82" s="132"/>
      <c r="P82" s="132"/>
      <c r="Q82" s="132"/>
      <c r="R82" s="132"/>
      <c r="S82" s="132"/>
      <c r="T82" s="132"/>
      <c r="U82" s="132"/>
    </row>
    <row r="83" spans="1:21" x14ac:dyDescent="0.25">
      <c r="A83" s="132"/>
      <c r="B83" s="132"/>
      <c r="C83" s="132"/>
      <c r="D83" s="132"/>
      <c r="E83" s="132"/>
      <c r="F83" s="132"/>
      <c r="G83" s="132"/>
      <c r="H83" s="132"/>
      <c r="I83" s="132"/>
      <c r="J83" s="132"/>
      <c r="K83" s="132"/>
      <c r="L83" s="132"/>
      <c r="M83" s="132"/>
      <c r="N83" s="132"/>
      <c r="O83" s="132"/>
      <c r="P83" s="132"/>
      <c r="Q83" s="132"/>
      <c r="R83" s="132"/>
      <c r="S83" s="132"/>
      <c r="T83" s="132"/>
      <c r="U83" s="132"/>
    </row>
    <row r="84" spans="1:21" x14ac:dyDescent="0.25">
      <c r="A84" s="132"/>
      <c r="B84" s="132"/>
      <c r="C84" s="132"/>
      <c r="D84" s="132"/>
      <c r="E84" s="132"/>
      <c r="F84" s="132"/>
      <c r="G84" s="132"/>
      <c r="H84" s="132"/>
      <c r="I84" s="132"/>
      <c r="J84" s="132"/>
      <c r="K84" s="132"/>
      <c r="L84" s="132"/>
      <c r="M84" s="132"/>
      <c r="N84" s="132"/>
      <c r="O84" s="132"/>
      <c r="P84" s="132"/>
      <c r="Q84" s="132"/>
      <c r="R84" s="132"/>
      <c r="S84" s="132"/>
      <c r="T84" s="132"/>
      <c r="U84" s="132"/>
    </row>
    <row r="85" spans="1:21" x14ac:dyDescent="0.25">
      <c r="A85" s="132"/>
      <c r="B85" s="132"/>
      <c r="C85" s="132"/>
      <c r="D85" s="132"/>
      <c r="E85" s="132"/>
      <c r="F85" s="132"/>
      <c r="G85" s="132"/>
      <c r="H85" s="132"/>
      <c r="I85" s="132"/>
      <c r="J85" s="132"/>
      <c r="K85" s="132"/>
      <c r="L85" s="132"/>
      <c r="M85" s="132"/>
      <c r="N85" s="132"/>
      <c r="O85" s="132"/>
      <c r="P85" s="132"/>
      <c r="Q85" s="132"/>
      <c r="R85" s="132"/>
      <c r="S85" s="132"/>
      <c r="T85" s="132"/>
      <c r="U85" s="132"/>
    </row>
    <row r="86" spans="1:21" x14ac:dyDescent="0.25">
      <c r="A86" s="132"/>
      <c r="B86" s="132"/>
      <c r="C86" s="132"/>
      <c r="D86" s="132"/>
      <c r="E86" s="132"/>
      <c r="F86" s="132"/>
      <c r="G86" s="132"/>
      <c r="H86" s="132"/>
      <c r="I86" s="132"/>
      <c r="J86" s="132"/>
      <c r="K86" s="132"/>
      <c r="L86" s="132"/>
      <c r="M86" s="132"/>
      <c r="N86" s="132"/>
      <c r="O86" s="132"/>
      <c r="P86" s="132"/>
      <c r="Q86" s="132"/>
      <c r="R86" s="132"/>
      <c r="S86" s="132"/>
      <c r="T86" s="132"/>
      <c r="U86" s="132"/>
    </row>
    <row r="87" spans="1:21" x14ac:dyDescent="0.25">
      <c r="A87" s="132"/>
      <c r="B87" s="132"/>
      <c r="C87" s="132"/>
      <c r="D87" s="132"/>
      <c r="E87" s="132"/>
      <c r="F87" s="132"/>
      <c r="G87" s="132"/>
      <c r="H87" s="132"/>
      <c r="I87" s="132"/>
      <c r="J87" s="132"/>
      <c r="K87" s="132"/>
      <c r="L87" s="132"/>
      <c r="M87" s="132"/>
      <c r="N87" s="132"/>
      <c r="O87" s="132"/>
      <c r="P87" s="132"/>
      <c r="Q87" s="132"/>
      <c r="R87" s="132"/>
      <c r="S87" s="132"/>
      <c r="T87" s="132"/>
      <c r="U87" s="132"/>
    </row>
    <row r="88" spans="1:21" x14ac:dyDescent="0.25">
      <c r="A88" s="132"/>
      <c r="B88" s="132"/>
      <c r="C88" s="132"/>
      <c r="D88" s="132"/>
      <c r="E88" s="132"/>
      <c r="F88" s="132"/>
      <c r="G88" s="132"/>
      <c r="H88" s="132"/>
      <c r="I88" s="132"/>
      <c r="J88" s="132"/>
      <c r="K88" s="132"/>
      <c r="L88" s="132"/>
      <c r="M88" s="132"/>
      <c r="N88" s="132"/>
      <c r="O88" s="132"/>
      <c r="P88" s="132"/>
      <c r="Q88" s="132"/>
      <c r="R88" s="132"/>
      <c r="S88" s="132"/>
      <c r="T88" s="132"/>
      <c r="U88" s="132"/>
    </row>
    <row r="89" spans="1:21" x14ac:dyDescent="0.25">
      <c r="A89" s="132"/>
      <c r="B89" s="132"/>
      <c r="C89" s="132"/>
      <c r="D89" s="132"/>
      <c r="E89" s="132"/>
      <c r="F89" s="132"/>
      <c r="G89" s="132"/>
      <c r="H89" s="132"/>
      <c r="I89" s="132"/>
      <c r="J89" s="132"/>
      <c r="K89" s="132"/>
      <c r="L89" s="132"/>
      <c r="M89" s="132"/>
      <c r="N89" s="132"/>
      <c r="O89" s="132"/>
      <c r="P89" s="132"/>
      <c r="Q89" s="132"/>
      <c r="R89" s="132"/>
      <c r="S89" s="132"/>
      <c r="T89" s="132"/>
      <c r="U89" s="132"/>
    </row>
    <row r="90" spans="1:21" x14ac:dyDescent="0.25">
      <c r="A90" s="132"/>
      <c r="B90" s="132"/>
      <c r="C90" s="132"/>
      <c r="D90" s="132"/>
      <c r="E90" s="132"/>
      <c r="F90" s="132"/>
      <c r="G90" s="132"/>
      <c r="H90" s="132"/>
      <c r="I90" s="132"/>
      <c r="J90" s="132"/>
      <c r="K90" s="132"/>
      <c r="L90" s="132"/>
      <c r="M90" s="132"/>
      <c r="N90" s="132"/>
      <c r="O90" s="132"/>
      <c r="P90" s="132"/>
      <c r="Q90" s="132"/>
      <c r="R90" s="132"/>
      <c r="S90" s="132"/>
      <c r="T90" s="132"/>
      <c r="U90" s="132"/>
    </row>
    <row r="91" spans="1:21" x14ac:dyDescent="0.25">
      <c r="A91" s="132"/>
      <c r="B91" s="132"/>
      <c r="C91" s="132"/>
      <c r="D91" s="132"/>
      <c r="E91" s="132"/>
      <c r="F91" s="132"/>
      <c r="G91" s="132"/>
      <c r="H91" s="132"/>
      <c r="I91" s="132"/>
      <c r="J91" s="132"/>
      <c r="K91" s="132"/>
      <c r="L91" s="132"/>
      <c r="M91" s="132"/>
      <c r="N91" s="132"/>
      <c r="O91" s="132"/>
      <c r="P91" s="132"/>
      <c r="Q91" s="132"/>
      <c r="R91" s="132"/>
      <c r="S91" s="132"/>
      <c r="T91" s="132"/>
      <c r="U91" s="132"/>
    </row>
    <row r="92" spans="1:21" x14ac:dyDescent="0.25">
      <c r="A92" s="132"/>
      <c r="B92" s="132"/>
      <c r="C92" s="132"/>
      <c r="D92" s="132"/>
      <c r="E92" s="132"/>
      <c r="F92" s="132"/>
      <c r="G92" s="132"/>
      <c r="H92" s="132"/>
      <c r="I92" s="132"/>
      <c r="J92" s="132"/>
      <c r="K92" s="132"/>
      <c r="L92" s="132"/>
      <c r="M92" s="132"/>
      <c r="N92" s="132"/>
      <c r="O92" s="132"/>
      <c r="P92" s="132"/>
      <c r="Q92" s="132"/>
      <c r="R92" s="132"/>
      <c r="S92" s="132"/>
      <c r="T92" s="132"/>
      <c r="U92" s="132"/>
    </row>
    <row r="93" spans="1:21" x14ac:dyDescent="0.25">
      <c r="A93" s="132"/>
      <c r="B93" s="132"/>
      <c r="C93" s="132"/>
      <c r="D93" s="132"/>
      <c r="E93" s="132"/>
      <c r="F93" s="132"/>
      <c r="G93" s="132"/>
      <c r="H93" s="132"/>
      <c r="I93" s="132"/>
      <c r="J93" s="132"/>
      <c r="K93" s="132"/>
      <c r="L93" s="132"/>
      <c r="M93" s="132"/>
      <c r="N93" s="132"/>
      <c r="O93" s="132"/>
      <c r="P93" s="132"/>
      <c r="Q93" s="132"/>
      <c r="R93" s="132"/>
      <c r="S93" s="132"/>
      <c r="T93" s="132"/>
      <c r="U93" s="132"/>
    </row>
    <row r="94" spans="1:21" x14ac:dyDescent="0.25">
      <c r="A94" s="132"/>
      <c r="B94" s="132"/>
      <c r="C94" s="132"/>
      <c r="D94" s="132"/>
      <c r="E94" s="132"/>
      <c r="F94" s="132"/>
      <c r="G94" s="132"/>
      <c r="H94" s="132"/>
      <c r="I94" s="132"/>
      <c r="J94" s="132"/>
      <c r="K94" s="132"/>
      <c r="L94" s="132"/>
      <c r="M94" s="132"/>
      <c r="N94" s="132"/>
      <c r="O94" s="132"/>
      <c r="P94" s="132"/>
      <c r="Q94" s="132"/>
      <c r="R94" s="132"/>
      <c r="S94" s="132"/>
      <c r="T94" s="132"/>
      <c r="U94" s="132"/>
    </row>
    <row r="95" spans="1:21" x14ac:dyDescent="0.25">
      <c r="A95" s="132"/>
      <c r="B95" s="132"/>
      <c r="C95" s="132"/>
      <c r="D95" s="132"/>
      <c r="E95" s="132"/>
      <c r="F95" s="132"/>
      <c r="G95" s="132"/>
      <c r="H95" s="132"/>
      <c r="I95" s="132"/>
      <c r="J95" s="132"/>
      <c r="K95" s="132"/>
      <c r="L95" s="132"/>
      <c r="M95" s="132"/>
      <c r="N95" s="132"/>
      <c r="O95" s="132"/>
      <c r="P95" s="132"/>
      <c r="Q95" s="132"/>
      <c r="R95" s="132"/>
      <c r="S95" s="132"/>
      <c r="T95" s="132"/>
      <c r="U95" s="132"/>
    </row>
    <row r="96" spans="1:21" x14ac:dyDescent="0.25">
      <c r="A96" s="132"/>
      <c r="B96" s="132"/>
      <c r="C96" s="132"/>
      <c r="D96" s="132"/>
      <c r="E96" s="132"/>
      <c r="F96" s="132"/>
      <c r="G96" s="132"/>
      <c r="H96" s="132"/>
      <c r="I96" s="132"/>
      <c r="J96" s="132"/>
      <c r="K96" s="132"/>
      <c r="L96" s="132"/>
      <c r="M96" s="132"/>
      <c r="N96" s="132"/>
      <c r="O96" s="132"/>
      <c r="P96" s="132"/>
      <c r="Q96" s="132"/>
      <c r="R96" s="132"/>
      <c r="S96" s="132"/>
      <c r="T96" s="132"/>
      <c r="U96" s="132"/>
    </row>
    <row r="97" spans="1:21" x14ac:dyDescent="0.25">
      <c r="A97" s="132"/>
      <c r="B97" s="132"/>
      <c r="C97" s="132"/>
      <c r="D97" s="132"/>
      <c r="E97" s="132"/>
      <c r="F97" s="132"/>
      <c r="G97" s="132"/>
      <c r="H97" s="132"/>
      <c r="I97" s="132"/>
      <c r="J97" s="132"/>
      <c r="K97" s="132"/>
      <c r="L97" s="132"/>
      <c r="M97" s="132"/>
      <c r="N97" s="132"/>
      <c r="O97" s="132"/>
      <c r="P97" s="132"/>
      <c r="Q97" s="132"/>
      <c r="R97" s="132"/>
      <c r="S97" s="132"/>
      <c r="T97" s="132"/>
      <c r="U97" s="132"/>
    </row>
    <row r="98" spans="1:21" x14ac:dyDescent="0.25">
      <c r="A98" s="132"/>
      <c r="B98" s="132"/>
      <c r="C98" s="132"/>
      <c r="D98" s="132"/>
      <c r="E98" s="132"/>
      <c r="F98" s="132"/>
      <c r="G98" s="132"/>
      <c r="H98" s="132"/>
      <c r="I98" s="132"/>
      <c r="J98" s="132"/>
      <c r="K98" s="132"/>
      <c r="L98" s="132"/>
      <c r="M98" s="132"/>
      <c r="N98" s="132"/>
      <c r="O98" s="132"/>
      <c r="P98" s="132"/>
      <c r="Q98" s="132"/>
      <c r="R98" s="132"/>
      <c r="S98" s="132"/>
      <c r="T98" s="132"/>
      <c r="U98" s="132"/>
    </row>
    <row r="99" spans="1:21" x14ac:dyDescent="0.25">
      <c r="A99" s="132"/>
      <c r="B99" s="132"/>
      <c r="C99" s="132"/>
      <c r="D99" s="132"/>
      <c r="E99" s="132"/>
      <c r="F99" s="132"/>
      <c r="G99" s="132"/>
      <c r="H99" s="132"/>
      <c r="I99" s="132"/>
      <c r="J99" s="132"/>
      <c r="K99" s="132"/>
      <c r="L99" s="132"/>
      <c r="M99" s="132"/>
      <c r="N99" s="132"/>
      <c r="O99" s="132"/>
      <c r="P99" s="132"/>
      <c r="Q99" s="132"/>
      <c r="R99" s="132"/>
      <c r="S99" s="132"/>
      <c r="T99" s="132"/>
      <c r="U99" s="132"/>
    </row>
    <row r="100" spans="1:21"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row>
    <row r="101" spans="1:21"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row>
    <row r="102" spans="1:21"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row>
    <row r="103" spans="1:21"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row>
    <row r="104" spans="1:21"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row>
    <row r="105" spans="1:21"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row>
    <row r="106" spans="1:21"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row>
    <row r="107" spans="1:21"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row>
    <row r="108" spans="1:21"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row>
    <row r="109" spans="1:21"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row>
    <row r="110" spans="1:21"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row>
    <row r="111" spans="1:21"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row>
    <row r="112" spans="1:21"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row>
    <row r="113" spans="1:21"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row>
    <row r="114" spans="1:21"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row>
    <row r="115" spans="1:21"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row>
    <row r="116" spans="1:21"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row>
    <row r="117" spans="1:21"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row>
    <row r="118" spans="1:21"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row>
    <row r="119" spans="1:21"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row>
    <row r="120" spans="1:21"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row>
    <row r="121" spans="1:21"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row>
    <row r="122" spans="1:21"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row>
    <row r="123" spans="1:21"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row>
    <row r="124" spans="1:21"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row>
    <row r="125" spans="1:21"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row>
    <row r="126" spans="1:21"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row>
    <row r="127" spans="1:21"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row>
    <row r="128" spans="1:21"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row>
    <row r="129" spans="1:21"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row>
    <row r="130" spans="1:21"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row>
    <row r="131" spans="1:21"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row>
    <row r="132" spans="1:21"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row>
    <row r="133" spans="1:21"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row>
    <row r="134" spans="1:21"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row>
    <row r="135" spans="1:21"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row>
    <row r="136" spans="1:21"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row>
    <row r="137" spans="1:21"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row>
    <row r="138" spans="1:21"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row>
    <row r="139" spans="1:21"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row>
    <row r="140" spans="1:21"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row>
    <row r="141" spans="1:21"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row>
    <row r="142" spans="1:21"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row>
    <row r="143" spans="1:21"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row>
    <row r="144" spans="1:21"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row>
    <row r="145" spans="1:21"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row>
    <row r="146" spans="1:21"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row>
    <row r="147" spans="1:21"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row>
    <row r="148" spans="1:21"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row>
    <row r="149" spans="1:21"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row>
    <row r="150" spans="1:21"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row>
    <row r="151" spans="1:21"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row>
    <row r="152" spans="1:21"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row>
    <row r="153" spans="1:21"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row>
    <row r="154" spans="1:21"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row>
    <row r="155" spans="1:21"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row>
    <row r="156" spans="1:21"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row>
    <row r="157" spans="1:21"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row>
    <row r="158" spans="1:21"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row>
    <row r="159" spans="1:21"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row>
    <row r="160" spans="1:21"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row>
    <row r="161" spans="1:21"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row>
    <row r="162" spans="1:21"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row>
    <row r="163" spans="1:21"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row>
    <row r="164" spans="1:21"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row>
    <row r="165" spans="1:21"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row>
    <row r="166" spans="1:21"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row>
    <row r="167" spans="1:21"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row>
    <row r="168" spans="1:21"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row>
    <row r="169" spans="1:21"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row>
    <row r="170" spans="1:21"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row>
    <row r="171" spans="1:21"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row>
    <row r="172" spans="1:21"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row>
    <row r="173" spans="1:21"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row>
    <row r="174" spans="1:21"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row>
    <row r="175" spans="1:21"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row>
    <row r="176" spans="1:21"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row>
    <row r="177" spans="1:21"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row>
    <row r="178" spans="1:21"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row>
    <row r="179" spans="1:21"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row>
    <row r="180" spans="1:21"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row>
    <row r="181" spans="1:21"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row>
    <row r="182" spans="1:21"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row>
    <row r="183" spans="1:21"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row>
    <row r="184" spans="1:21"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row>
    <row r="185" spans="1:21"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row>
    <row r="186" spans="1:21"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row>
    <row r="187" spans="1:21"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row>
    <row r="188" spans="1:21"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row>
    <row r="189" spans="1:21"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row>
    <row r="190" spans="1:21"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row>
    <row r="191" spans="1:21"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row>
    <row r="192" spans="1:21"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row>
    <row r="193" spans="1:21"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row>
    <row r="194" spans="1:21"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row>
    <row r="195" spans="1:21"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row>
    <row r="196" spans="1:21"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row>
    <row r="197" spans="1:21"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row>
    <row r="198" spans="1:21"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row>
    <row r="199" spans="1:21"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row>
    <row r="200" spans="1:21"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row>
    <row r="201" spans="1:21"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row>
    <row r="202" spans="1:21"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row>
    <row r="203" spans="1:21"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row>
    <row r="204" spans="1:21"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row>
    <row r="205" spans="1:21"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row>
    <row r="206" spans="1:21"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row>
    <row r="207" spans="1:21"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row>
    <row r="208" spans="1:21"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row>
    <row r="209" spans="1:21"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row>
    <row r="210" spans="1:21"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row>
    <row r="211" spans="1:21"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row>
    <row r="212" spans="1:21"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row>
    <row r="213" spans="1:21"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row>
    <row r="214" spans="1:21"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row>
    <row r="215" spans="1:21"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row>
    <row r="216" spans="1:21"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row>
    <row r="217" spans="1:21"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row>
    <row r="218" spans="1:21"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row>
    <row r="219" spans="1:21"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row>
    <row r="220" spans="1:21"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row>
    <row r="221" spans="1:21"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row>
    <row r="222" spans="1:21"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row>
    <row r="223" spans="1:21"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row>
    <row r="224" spans="1:21"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row>
    <row r="225" spans="1:21"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row>
    <row r="226" spans="1:21"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row>
    <row r="227" spans="1:21"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row>
    <row r="228" spans="1:21"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row>
    <row r="229" spans="1:21"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row>
    <row r="230" spans="1:21"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row>
    <row r="231" spans="1:21"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row>
    <row r="232" spans="1:21"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row>
    <row r="233" spans="1:21"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row>
    <row r="234" spans="1:21"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row>
    <row r="235" spans="1:21"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row>
    <row r="236" spans="1:21"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row>
    <row r="237" spans="1:21"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row>
    <row r="238" spans="1:21"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row>
    <row r="239" spans="1:21"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row>
    <row r="240" spans="1:21"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row>
    <row r="241" spans="1:21"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row>
    <row r="242" spans="1:21"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row>
    <row r="243" spans="1:21"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row>
    <row r="244" spans="1:21"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row>
    <row r="245" spans="1:21"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row>
    <row r="246" spans="1:21"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row>
    <row r="247" spans="1:21"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row>
    <row r="248" spans="1:21"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row>
    <row r="249" spans="1:21"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row>
    <row r="250" spans="1:21"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row>
    <row r="251" spans="1:21"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row>
    <row r="252" spans="1:21"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row>
    <row r="253" spans="1:21"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row>
    <row r="254" spans="1:21"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row>
    <row r="255" spans="1:21"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row>
    <row r="256" spans="1:21"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row>
    <row r="257" spans="1:21"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row>
    <row r="258" spans="1:21"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row>
    <row r="259" spans="1:21"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row>
    <row r="260" spans="1:21"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row>
    <row r="261" spans="1:21"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row>
    <row r="262" spans="1:21"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row>
    <row r="263" spans="1:21"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row>
    <row r="264" spans="1:21"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row>
    <row r="265" spans="1:21"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row>
    <row r="266" spans="1:21"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row>
    <row r="267" spans="1:21"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row>
    <row r="268" spans="1:21"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row>
    <row r="269" spans="1:21"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row>
    <row r="270" spans="1:21"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row>
    <row r="271" spans="1:21"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row>
    <row r="272" spans="1:21"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row>
    <row r="273" spans="1:21"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row>
    <row r="274" spans="1:21"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row>
    <row r="275" spans="1:21"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row>
    <row r="276" spans="1:21"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row>
    <row r="277" spans="1:21"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row>
    <row r="278" spans="1:21"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row>
    <row r="279" spans="1:21"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row>
    <row r="280" spans="1:21"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row>
    <row r="281" spans="1:21"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row>
    <row r="282" spans="1:21"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row>
    <row r="283" spans="1:21"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row>
    <row r="284" spans="1:21"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row>
    <row r="285" spans="1:21"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row>
    <row r="286" spans="1:21"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row>
    <row r="287" spans="1:21"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row>
    <row r="288" spans="1:21"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row>
    <row r="289" spans="1:21"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row>
    <row r="290" spans="1:21"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row>
    <row r="291" spans="1:21"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row>
    <row r="292" spans="1:21"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row>
    <row r="293" spans="1:21"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row>
    <row r="294" spans="1:21"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row>
    <row r="295" spans="1:21"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row>
    <row r="296" spans="1:21"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row>
    <row r="297" spans="1:21"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row>
    <row r="298" spans="1:21"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row>
    <row r="299" spans="1:21"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row>
    <row r="300" spans="1:21"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row>
    <row r="301" spans="1:21"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row>
    <row r="302" spans="1:21"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row>
    <row r="303" spans="1:21"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row>
    <row r="304" spans="1:21"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row>
    <row r="305" spans="1:21"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row>
    <row r="306" spans="1:21"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row>
    <row r="307" spans="1:21"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row>
    <row r="308" spans="1:21"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row>
    <row r="309" spans="1:21"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row>
    <row r="310" spans="1:21"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row>
    <row r="311" spans="1:21"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row>
    <row r="312" spans="1:21"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row>
    <row r="313" spans="1:21"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row>
    <row r="314" spans="1:21"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row>
    <row r="315" spans="1:21"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row>
    <row r="316" spans="1:21"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row>
    <row r="317" spans="1:21"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row>
    <row r="318" spans="1:21"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row>
    <row r="319" spans="1:21"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row>
    <row r="320" spans="1:21"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row>
    <row r="321" spans="1:21"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row>
    <row r="322" spans="1:21"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row>
    <row r="323" spans="1:21"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row>
    <row r="324" spans="1:21"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row>
    <row r="325" spans="1:21"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row>
    <row r="326" spans="1:21"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row>
    <row r="327" spans="1:21"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row>
    <row r="328" spans="1:21"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row>
    <row r="329" spans="1:21"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row>
    <row r="330" spans="1:21"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row>
    <row r="331" spans="1:21"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row>
    <row r="332" spans="1:21"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row>
    <row r="333" spans="1:21"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row>
    <row r="334" spans="1:21"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row>
    <row r="335" spans="1:21"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row>
    <row r="336" spans="1:21"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row>
    <row r="337" spans="1:21"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row>
    <row r="338" spans="1:21"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row>
    <row r="339" spans="1:21"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row>
    <row r="340" spans="1:21"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row>
    <row r="341" spans="1:21"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row>
    <row r="342" spans="1:21"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row>
    <row r="343" spans="1:21"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row>
    <row r="344" spans="1:21"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row>
    <row r="345" spans="1:21"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row>
    <row r="346" spans="1:21"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row>
    <row r="347" spans="1:21"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row>
    <row r="348" spans="1:21"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row>
    <row r="349" spans="1:21"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row>
    <row r="350" spans="1:21"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row>
    <row r="351" spans="1:21"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row>
    <row r="352" spans="1:21"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row>
    <row r="353" spans="1:21"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row>
    <row r="354" spans="1:21"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row>
    <row r="355" spans="1:21"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row>
    <row r="356" spans="1:21"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row>
    <row r="357" spans="1:21"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row>
    <row r="358" spans="1:21"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row>
    <row r="359" spans="1:21"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row>
    <row r="360" spans="1:21"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row>
    <row r="361" spans="1:21" x14ac:dyDescent="0.25">
      <c r="A361" s="132"/>
      <c r="B361" s="132"/>
      <c r="C361" s="132"/>
      <c r="D361" s="132"/>
      <c r="E361" s="132"/>
      <c r="F361" s="132"/>
      <c r="G361" s="132"/>
      <c r="H361" s="132"/>
      <c r="I361" s="132"/>
      <c r="J361" s="132"/>
      <c r="K361" s="132"/>
      <c r="L361" s="132"/>
      <c r="M361" s="132"/>
      <c r="N361" s="132"/>
      <c r="O361" s="132"/>
      <c r="P361" s="132"/>
      <c r="Q361" s="132"/>
      <c r="R361" s="132"/>
      <c r="S361" s="132"/>
      <c r="T361" s="132"/>
      <c r="U361" s="132"/>
    </row>
    <row r="362" spans="1:21" x14ac:dyDescent="0.25">
      <c r="A362" s="132"/>
      <c r="B362" s="132"/>
      <c r="C362" s="132"/>
      <c r="D362" s="132"/>
      <c r="E362" s="132"/>
      <c r="F362" s="132"/>
      <c r="G362" s="132"/>
      <c r="H362" s="132"/>
      <c r="I362" s="132"/>
      <c r="J362" s="132"/>
      <c r="K362" s="132"/>
      <c r="L362" s="132"/>
      <c r="M362" s="132"/>
      <c r="N362" s="132"/>
      <c r="O362" s="132"/>
      <c r="P362" s="132"/>
      <c r="Q362" s="132"/>
      <c r="R362" s="132"/>
      <c r="S362" s="132"/>
      <c r="T362" s="132"/>
      <c r="U362" s="132"/>
    </row>
    <row r="363" spans="1:21" x14ac:dyDescent="0.25">
      <c r="A363" s="132"/>
      <c r="B363" s="132"/>
      <c r="C363" s="132"/>
      <c r="D363" s="132"/>
      <c r="E363" s="132"/>
      <c r="F363" s="132"/>
      <c r="G363" s="132"/>
      <c r="H363" s="132"/>
      <c r="I363" s="132"/>
      <c r="J363" s="132"/>
      <c r="K363" s="132"/>
      <c r="L363" s="132"/>
      <c r="M363" s="132"/>
      <c r="N363" s="132"/>
      <c r="O363" s="132"/>
      <c r="P363" s="132"/>
      <c r="Q363" s="132"/>
      <c r="R363" s="132"/>
      <c r="S363" s="132"/>
      <c r="T363" s="132"/>
      <c r="U363" s="132"/>
    </row>
    <row r="364" spans="1:21" x14ac:dyDescent="0.25">
      <c r="A364" s="132"/>
      <c r="B364" s="132"/>
      <c r="C364" s="132"/>
      <c r="D364" s="132"/>
      <c r="E364" s="132"/>
      <c r="F364" s="132"/>
      <c r="G364" s="132"/>
      <c r="H364" s="132"/>
      <c r="I364" s="132"/>
      <c r="J364" s="132"/>
      <c r="K364" s="132"/>
      <c r="L364" s="132"/>
      <c r="M364" s="132"/>
      <c r="N364" s="132"/>
      <c r="O364" s="132"/>
      <c r="P364" s="132"/>
      <c r="Q364" s="132"/>
      <c r="R364" s="132"/>
      <c r="S364" s="132"/>
      <c r="T364" s="132"/>
      <c r="U364" s="132"/>
    </row>
    <row r="365" spans="1:21" x14ac:dyDescent="0.25">
      <c r="A365" s="132"/>
      <c r="B365" s="132"/>
      <c r="C365" s="132"/>
      <c r="D365" s="132"/>
      <c r="E365" s="132"/>
      <c r="F365" s="132"/>
      <c r="G365" s="132"/>
      <c r="H365" s="132"/>
      <c r="I365" s="132"/>
      <c r="J365" s="132"/>
      <c r="K365" s="132"/>
      <c r="L365" s="132"/>
      <c r="M365" s="132"/>
      <c r="N365" s="132"/>
      <c r="O365" s="132"/>
      <c r="P365" s="132"/>
      <c r="Q365" s="132"/>
      <c r="R365" s="132"/>
      <c r="S365" s="132"/>
      <c r="T365" s="132"/>
      <c r="U365" s="132"/>
    </row>
    <row r="366" spans="1:21" x14ac:dyDescent="0.25">
      <c r="A366" s="132"/>
      <c r="B366" s="132"/>
      <c r="C366" s="132"/>
      <c r="D366" s="132"/>
      <c r="E366" s="132"/>
      <c r="F366" s="132"/>
      <c r="G366" s="132"/>
      <c r="H366" s="132"/>
      <c r="I366" s="132"/>
      <c r="J366" s="132"/>
      <c r="K366" s="132"/>
      <c r="L366" s="132"/>
      <c r="M366" s="132"/>
      <c r="N366" s="132"/>
      <c r="O366" s="132"/>
      <c r="P366" s="132"/>
      <c r="Q366" s="132"/>
      <c r="R366" s="132"/>
      <c r="S366" s="132"/>
      <c r="T366" s="132"/>
      <c r="U366" s="132"/>
    </row>
    <row r="367" spans="1:21" x14ac:dyDescent="0.25">
      <c r="A367" s="132"/>
      <c r="B367" s="132"/>
      <c r="C367" s="132"/>
      <c r="D367" s="132"/>
      <c r="E367" s="132"/>
      <c r="F367" s="132"/>
      <c r="G367" s="132"/>
      <c r="H367" s="132"/>
      <c r="I367" s="132"/>
      <c r="J367" s="132"/>
      <c r="K367" s="132"/>
      <c r="L367" s="132"/>
      <c r="M367" s="132"/>
      <c r="N367" s="132"/>
      <c r="O367" s="132"/>
      <c r="P367" s="132"/>
      <c r="Q367" s="132"/>
      <c r="R367" s="132"/>
      <c r="S367" s="132"/>
      <c r="T367" s="132"/>
      <c r="U367" s="132"/>
    </row>
    <row r="368" spans="1:21" x14ac:dyDescent="0.25">
      <c r="A368" s="132"/>
      <c r="B368" s="132"/>
      <c r="C368" s="132"/>
      <c r="D368" s="132"/>
      <c r="E368" s="132"/>
      <c r="F368" s="132"/>
      <c r="G368" s="132"/>
      <c r="H368" s="132"/>
      <c r="I368" s="132"/>
      <c r="J368" s="132"/>
      <c r="K368" s="132"/>
      <c r="L368" s="132"/>
      <c r="M368" s="132"/>
      <c r="N368" s="132"/>
      <c r="O368" s="132"/>
      <c r="P368" s="132"/>
      <c r="Q368" s="132"/>
      <c r="R368" s="132"/>
      <c r="S368" s="132"/>
      <c r="T368" s="132"/>
      <c r="U368" s="132"/>
    </row>
    <row r="369" spans="1:21" x14ac:dyDescent="0.25">
      <c r="A369" s="132"/>
      <c r="B369" s="132"/>
      <c r="C369" s="132"/>
      <c r="D369" s="132"/>
      <c r="E369" s="132"/>
      <c r="F369" s="132"/>
      <c r="G369" s="132"/>
      <c r="H369" s="132"/>
      <c r="I369" s="132"/>
      <c r="J369" s="132"/>
      <c r="K369" s="132"/>
      <c r="L369" s="132"/>
      <c r="M369" s="132"/>
      <c r="N369" s="132"/>
      <c r="O369" s="132"/>
      <c r="P369" s="132"/>
      <c r="Q369" s="132"/>
      <c r="R369" s="132"/>
      <c r="S369" s="132"/>
      <c r="T369" s="132"/>
      <c r="U369" s="132"/>
    </row>
    <row r="370" spans="1:21" x14ac:dyDescent="0.25">
      <c r="A370" s="132"/>
      <c r="B370" s="132"/>
      <c r="C370" s="132"/>
      <c r="D370" s="132"/>
      <c r="E370" s="132"/>
      <c r="F370" s="132"/>
      <c r="G370" s="132"/>
      <c r="H370" s="132"/>
      <c r="I370" s="132"/>
      <c r="J370" s="132"/>
      <c r="K370" s="132"/>
      <c r="L370" s="132"/>
      <c r="M370" s="132"/>
      <c r="N370" s="132"/>
      <c r="O370" s="132"/>
      <c r="P370" s="132"/>
      <c r="Q370" s="132"/>
      <c r="R370" s="132"/>
      <c r="S370" s="132"/>
      <c r="T370" s="132"/>
      <c r="U370" s="132"/>
    </row>
    <row r="371" spans="1:21" x14ac:dyDescent="0.25">
      <c r="A371" s="132"/>
      <c r="B371" s="132"/>
      <c r="C371" s="132"/>
      <c r="D371" s="132"/>
      <c r="E371" s="132"/>
      <c r="F371" s="132"/>
      <c r="G371" s="132"/>
      <c r="H371" s="132"/>
      <c r="I371" s="132"/>
      <c r="J371" s="132"/>
      <c r="K371" s="132"/>
      <c r="L371" s="132"/>
      <c r="M371" s="132"/>
      <c r="N371" s="132"/>
      <c r="O371" s="132"/>
      <c r="P371" s="132"/>
      <c r="Q371" s="132"/>
      <c r="R371" s="132"/>
      <c r="S371" s="132"/>
      <c r="T371" s="132"/>
      <c r="U371" s="132"/>
    </row>
    <row r="372" spans="1:21" x14ac:dyDescent="0.25">
      <c r="A372" s="132"/>
      <c r="B372" s="132"/>
      <c r="C372" s="132"/>
      <c r="D372" s="132"/>
      <c r="E372" s="132"/>
      <c r="F372" s="132"/>
      <c r="G372" s="132"/>
      <c r="H372" s="132"/>
      <c r="I372" s="132"/>
      <c r="J372" s="132"/>
      <c r="K372" s="132"/>
      <c r="L372" s="132"/>
      <c r="M372" s="132"/>
      <c r="N372" s="132"/>
      <c r="O372" s="132"/>
      <c r="P372" s="132"/>
      <c r="Q372" s="132"/>
      <c r="R372" s="132"/>
      <c r="S372" s="132"/>
      <c r="T372" s="132"/>
      <c r="U372" s="132"/>
    </row>
    <row r="373" spans="1:21" x14ac:dyDescent="0.25">
      <c r="A373" s="132"/>
      <c r="B373" s="132"/>
      <c r="C373" s="132"/>
      <c r="D373" s="132"/>
      <c r="E373" s="132"/>
      <c r="F373" s="132"/>
      <c r="G373" s="132"/>
      <c r="H373" s="132"/>
      <c r="I373" s="132"/>
      <c r="J373" s="132"/>
      <c r="K373" s="132"/>
      <c r="L373" s="132"/>
      <c r="M373" s="132"/>
      <c r="N373" s="132"/>
      <c r="O373" s="132"/>
      <c r="P373" s="132"/>
      <c r="Q373" s="132"/>
      <c r="R373" s="132"/>
      <c r="S373" s="132"/>
      <c r="T373" s="132"/>
      <c r="U373" s="132"/>
    </row>
    <row r="374" spans="1:21" x14ac:dyDescent="0.25">
      <c r="A374" s="132"/>
      <c r="B374" s="132"/>
      <c r="C374" s="132"/>
      <c r="D374" s="132"/>
      <c r="E374" s="132"/>
      <c r="F374" s="132"/>
      <c r="G374" s="132"/>
      <c r="H374" s="132"/>
      <c r="I374" s="132"/>
      <c r="J374" s="132"/>
      <c r="K374" s="132"/>
      <c r="L374" s="132"/>
      <c r="M374" s="132"/>
      <c r="N374" s="132"/>
      <c r="O374" s="132"/>
      <c r="P374" s="132"/>
      <c r="Q374" s="132"/>
      <c r="R374" s="132"/>
      <c r="S374" s="132"/>
      <c r="T374" s="132"/>
      <c r="U374" s="132"/>
    </row>
    <row r="375" spans="1:21" x14ac:dyDescent="0.25">
      <c r="A375" s="132"/>
      <c r="B375" s="132"/>
      <c r="C375" s="132"/>
      <c r="D375" s="132"/>
      <c r="E375" s="132"/>
      <c r="F375" s="132"/>
      <c r="G375" s="132"/>
      <c r="H375" s="132"/>
      <c r="I375" s="132"/>
      <c r="J375" s="132"/>
      <c r="K375" s="132"/>
      <c r="L375" s="132"/>
      <c r="M375" s="132"/>
      <c r="N375" s="132"/>
      <c r="O375" s="132"/>
      <c r="P375" s="132"/>
      <c r="Q375" s="132"/>
      <c r="R375" s="132"/>
      <c r="S375" s="132"/>
      <c r="T375" s="132"/>
      <c r="U375" s="132"/>
    </row>
    <row r="376" spans="1:21" x14ac:dyDescent="0.25">
      <c r="A376" s="132"/>
      <c r="B376" s="132"/>
      <c r="C376" s="132"/>
      <c r="D376" s="132"/>
      <c r="E376" s="132"/>
      <c r="F376" s="132"/>
      <c r="G376" s="132"/>
      <c r="H376" s="132"/>
      <c r="I376" s="132"/>
      <c r="J376" s="132"/>
      <c r="K376" s="132"/>
      <c r="L376" s="132"/>
      <c r="M376" s="132"/>
      <c r="N376" s="132"/>
      <c r="O376" s="132"/>
      <c r="P376" s="132"/>
      <c r="Q376" s="132"/>
      <c r="R376" s="132"/>
      <c r="S376" s="132"/>
      <c r="T376" s="132"/>
      <c r="U376" s="132"/>
    </row>
    <row r="377" spans="1:21" x14ac:dyDescent="0.25">
      <c r="A377" s="132"/>
      <c r="B377" s="132"/>
      <c r="C377" s="132"/>
      <c r="D377" s="132"/>
      <c r="E377" s="132"/>
      <c r="F377" s="132"/>
      <c r="G377" s="132"/>
      <c r="H377" s="132"/>
      <c r="I377" s="132"/>
      <c r="J377" s="132"/>
      <c r="K377" s="132"/>
      <c r="L377" s="132"/>
      <c r="M377" s="132"/>
      <c r="N377" s="132"/>
      <c r="O377" s="132"/>
      <c r="P377" s="132"/>
      <c r="Q377" s="132"/>
      <c r="R377" s="132"/>
      <c r="S377" s="132"/>
      <c r="T377" s="132"/>
      <c r="U377" s="132"/>
    </row>
    <row r="378" spans="1:21" x14ac:dyDescent="0.25">
      <c r="A378" s="132"/>
      <c r="B378" s="132"/>
      <c r="C378" s="132"/>
      <c r="D378" s="132"/>
      <c r="E378" s="132"/>
      <c r="F378" s="132"/>
      <c r="G378" s="132"/>
      <c r="H378" s="132"/>
      <c r="I378" s="132"/>
      <c r="J378" s="132"/>
      <c r="K378" s="132"/>
      <c r="L378" s="132"/>
      <c r="M378" s="132"/>
      <c r="N378" s="132"/>
      <c r="O378" s="132"/>
      <c r="P378" s="132"/>
      <c r="Q378" s="132"/>
      <c r="R378" s="132"/>
      <c r="S378" s="132"/>
      <c r="T378" s="132"/>
      <c r="U378" s="132"/>
    </row>
    <row r="379" spans="1:21" x14ac:dyDescent="0.25">
      <c r="A379" s="132"/>
      <c r="B379" s="132"/>
      <c r="C379" s="132"/>
      <c r="D379" s="132"/>
      <c r="E379" s="132"/>
      <c r="F379" s="132"/>
      <c r="G379" s="132"/>
      <c r="H379" s="132"/>
      <c r="I379" s="132"/>
      <c r="J379" s="132"/>
      <c r="K379" s="132"/>
      <c r="L379" s="132"/>
      <c r="M379" s="132"/>
      <c r="N379" s="132"/>
      <c r="O379" s="132"/>
      <c r="P379" s="132"/>
      <c r="Q379" s="132"/>
      <c r="R379" s="132"/>
      <c r="S379" s="132"/>
      <c r="T379" s="132"/>
      <c r="U379" s="132"/>
    </row>
    <row r="380" spans="1:21" x14ac:dyDescent="0.25">
      <c r="A380" s="132"/>
      <c r="B380" s="132"/>
      <c r="C380" s="132"/>
      <c r="D380" s="132"/>
      <c r="E380" s="132"/>
      <c r="F380" s="132"/>
      <c r="G380" s="132"/>
      <c r="H380" s="132"/>
      <c r="I380" s="132"/>
      <c r="J380" s="132"/>
      <c r="K380" s="132"/>
      <c r="L380" s="132"/>
      <c r="M380" s="132"/>
      <c r="N380" s="132"/>
      <c r="O380" s="132"/>
      <c r="P380" s="132"/>
      <c r="Q380" s="132"/>
      <c r="R380" s="132"/>
      <c r="S380" s="132"/>
      <c r="T380" s="132"/>
      <c r="U380" s="132"/>
    </row>
    <row r="381" spans="1:21" x14ac:dyDescent="0.25">
      <c r="A381" s="132"/>
      <c r="B381" s="132"/>
      <c r="C381" s="132"/>
      <c r="D381" s="132"/>
      <c r="E381" s="132"/>
      <c r="F381" s="132"/>
      <c r="G381" s="132"/>
      <c r="H381" s="132"/>
      <c r="I381" s="132"/>
      <c r="J381" s="132"/>
      <c r="K381" s="132"/>
      <c r="L381" s="132"/>
      <c r="M381" s="132"/>
      <c r="N381" s="132"/>
      <c r="O381" s="132"/>
      <c r="P381" s="132"/>
      <c r="Q381" s="132"/>
      <c r="R381" s="132"/>
      <c r="S381" s="132"/>
      <c r="T381" s="132"/>
      <c r="U381" s="132"/>
    </row>
    <row r="382" spans="1:21" x14ac:dyDescent="0.25">
      <c r="A382" s="132"/>
      <c r="B382" s="132"/>
      <c r="C382" s="132"/>
      <c r="D382" s="132"/>
      <c r="E382" s="132"/>
      <c r="F382" s="132"/>
      <c r="G382" s="132"/>
      <c r="H382" s="132"/>
      <c r="I382" s="132"/>
      <c r="J382" s="132"/>
      <c r="K382" s="132"/>
      <c r="L382" s="132"/>
      <c r="M382" s="132"/>
      <c r="N382" s="132"/>
      <c r="O382" s="132"/>
      <c r="P382" s="132"/>
      <c r="Q382" s="132"/>
      <c r="R382" s="132"/>
      <c r="S382" s="132"/>
      <c r="T382" s="132"/>
      <c r="U382" s="132"/>
    </row>
    <row r="383" spans="1:21" x14ac:dyDescent="0.25">
      <c r="A383" s="132"/>
      <c r="B383" s="132"/>
      <c r="C383" s="132"/>
      <c r="D383" s="132"/>
      <c r="E383" s="132"/>
      <c r="F383" s="132"/>
      <c r="G383" s="132"/>
      <c r="H383" s="132"/>
      <c r="I383" s="132"/>
      <c r="J383" s="132"/>
      <c r="K383" s="132"/>
      <c r="L383" s="132"/>
      <c r="M383" s="132"/>
      <c r="N383" s="132"/>
      <c r="O383" s="132"/>
      <c r="P383" s="132"/>
      <c r="Q383" s="132"/>
      <c r="R383" s="132"/>
      <c r="S383" s="132"/>
      <c r="T383" s="132"/>
      <c r="U383" s="132"/>
    </row>
    <row r="384" spans="1:21" x14ac:dyDescent="0.25">
      <c r="A384" s="132"/>
      <c r="B384" s="132"/>
      <c r="C384" s="132"/>
      <c r="D384" s="132"/>
      <c r="E384" s="132"/>
      <c r="F384" s="132"/>
      <c r="G384" s="132"/>
      <c r="H384" s="132"/>
      <c r="I384" s="132"/>
      <c r="J384" s="132"/>
      <c r="K384" s="132"/>
      <c r="L384" s="132"/>
      <c r="M384" s="132"/>
      <c r="N384" s="132"/>
      <c r="O384" s="132"/>
      <c r="P384" s="132"/>
      <c r="Q384" s="132"/>
      <c r="R384" s="132"/>
      <c r="S384" s="132"/>
      <c r="T384" s="132"/>
      <c r="U384" s="132"/>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
  <sheetViews>
    <sheetView view="pageBreakPreview" topLeftCell="A3" zoomScale="80" zoomScaleNormal="80" zoomScaleSheetLayoutView="80" workbookViewId="0">
      <selection activeCell="M23" sqref="M23:N24"/>
    </sheetView>
  </sheetViews>
  <sheetFormatPr defaultRowHeight="15" x14ac:dyDescent="0.25"/>
  <cols>
    <col min="1" max="1" width="17.7109375" style="144" customWidth="1"/>
    <col min="2" max="2" width="30.140625" style="144" customWidth="1"/>
    <col min="3" max="3" width="12.28515625" style="144" customWidth="1"/>
    <col min="4" max="5" width="15" style="144" customWidth="1"/>
    <col min="6" max="7" width="13.28515625" style="144" customWidth="1"/>
    <col min="8" max="8" width="12.28515625" style="144" customWidth="1"/>
    <col min="9" max="9" width="17.85546875" style="144" customWidth="1"/>
    <col min="10" max="10" width="16.7109375" style="144" customWidth="1"/>
    <col min="11" max="11" width="24.5703125" style="144" customWidth="1"/>
    <col min="12" max="12" width="30.85546875" style="144" customWidth="1"/>
    <col min="13" max="13" width="27.140625" style="144" customWidth="1"/>
    <col min="14" max="14" width="32.42578125" style="144" customWidth="1"/>
    <col min="15" max="15" width="13.28515625" style="144" customWidth="1"/>
    <col min="16" max="16" width="8.7109375" style="144" customWidth="1"/>
    <col min="17" max="17" width="12.7109375" style="144" customWidth="1"/>
    <col min="18" max="18" width="9.140625" style="144"/>
    <col min="19" max="19" width="17" style="144" customWidth="1"/>
    <col min="20" max="21" width="12" style="144" customWidth="1"/>
    <col min="22" max="22" width="11" style="144" customWidth="1"/>
    <col min="23" max="25" width="17.7109375" style="144" customWidth="1"/>
    <col min="26" max="26" width="46.5703125" style="144" customWidth="1"/>
    <col min="27" max="28" width="12.28515625" style="144" customWidth="1"/>
    <col min="29" max="16384" width="9.140625" style="144"/>
  </cols>
  <sheetData>
    <row r="1" spans="1:28" hidden="1" x14ac:dyDescent="0.25">
      <c r="A1" s="134" t="s">
        <v>418</v>
      </c>
      <c r="B1" s="133" t="e">
        <f>'3.3 паспорт описание'!B1</f>
        <v>#REF!</v>
      </c>
    </row>
    <row r="2" spans="1:28" hidden="1" x14ac:dyDescent="0.25"/>
    <row r="3" spans="1:28" ht="18.75" x14ac:dyDescent="0.25">
      <c r="Z3" s="4" t="s">
        <v>66</v>
      </c>
    </row>
    <row r="4" spans="1:28" ht="18.75" x14ac:dyDescent="0.3">
      <c r="Z4" s="1" t="s">
        <v>8</v>
      </c>
    </row>
    <row r="5" spans="1:28" ht="18.75" x14ac:dyDescent="0.3">
      <c r="Z5" s="1" t="s">
        <v>65</v>
      </c>
    </row>
    <row r="6" spans="1:28" ht="18.75" customHeight="1" x14ac:dyDescent="0.25">
      <c r="A6" s="296" t="str">
        <f>'3.3 паспорт описание'!A7</f>
        <v>Год раскрытия информации: 2017 год</v>
      </c>
      <c r="B6" s="296"/>
      <c r="C6" s="296"/>
      <c r="D6" s="296"/>
      <c r="E6" s="296"/>
      <c r="F6" s="296"/>
      <c r="G6" s="296"/>
      <c r="H6" s="296"/>
      <c r="I6" s="296"/>
      <c r="J6" s="296"/>
      <c r="K6" s="296"/>
      <c r="L6" s="296"/>
      <c r="M6" s="296"/>
      <c r="N6" s="296"/>
      <c r="O6" s="296"/>
      <c r="P6" s="296"/>
      <c r="Q6" s="296"/>
      <c r="R6" s="296"/>
      <c r="S6" s="296"/>
      <c r="T6" s="296"/>
      <c r="U6" s="296"/>
      <c r="V6" s="296"/>
      <c r="W6" s="296"/>
      <c r="X6" s="296"/>
      <c r="Y6" s="296"/>
      <c r="Z6" s="296"/>
    </row>
    <row r="8" spans="1:28" ht="18.75" x14ac:dyDescent="0.25">
      <c r="A8" s="289" t="s">
        <v>7</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108"/>
      <c r="AB8" s="108"/>
    </row>
    <row r="9" spans="1:28" ht="18.75" x14ac:dyDescent="0.25">
      <c r="A9" s="289"/>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108"/>
      <c r="AB9" s="108"/>
    </row>
    <row r="10" spans="1:28" ht="15.75" x14ac:dyDescent="0.25">
      <c r="A10" s="297" t="str">
        <f>'3.3 паспорт описание'!A11:C11</f>
        <v>АО "Янтарьэнерго"</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110"/>
      <c r="AB10" s="110"/>
    </row>
    <row r="11" spans="1:28" ht="15.75" x14ac:dyDescent="0.25">
      <c r="A11" s="291" t="s">
        <v>6</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111"/>
      <c r="AB11" s="111"/>
    </row>
    <row r="12" spans="1:28" ht="18.75" x14ac:dyDescent="0.25">
      <c r="A12" s="289"/>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108"/>
      <c r="AB12" s="108"/>
    </row>
    <row r="13" spans="1:28" ht="15.75" x14ac:dyDescent="0.25">
      <c r="A13" s="297" t="str">
        <f>'3.3 паспорт описание'!A14:C14</f>
        <v>F_4495</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110"/>
      <c r="AB13" s="110"/>
    </row>
    <row r="14" spans="1:28" ht="15.75" x14ac:dyDescent="0.25">
      <c r="A14" s="291" t="s">
        <v>5</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111"/>
      <c r="AB14" s="111"/>
    </row>
    <row r="15" spans="1:28" ht="18.75" x14ac:dyDescent="0.25">
      <c r="A15" s="301"/>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145"/>
      <c r="AB15" s="145"/>
    </row>
    <row r="16" spans="1:28" ht="24.75" customHeight="1" x14ac:dyDescent="0.25">
      <c r="A16" s="302" t="str">
        <f>'3.3 паспорт описание'!A17:C17</f>
        <v>Мероприятия по обеспечению электроснабжения потребителей на российской территории Куршской косы от энергосистемы Калининградской области</v>
      </c>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10"/>
      <c r="AB16" s="110"/>
    </row>
    <row r="17" spans="1:28" ht="15.75" x14ac:dyDescent="0.25">
      <c r="A17" s="291" t="s">
        <v>4</v>
      </c>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111"/>
      <c r="AB17" s="111"/>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6"/>
      <c r="AB18" s="146"/>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6"/>
      <c r="AB19" s="146"/>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6"/>
      <c r="AB20" s="146"/>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6"/>
      <c r="AB21" s="146"/>
    </row>
    <row r="22" spans="1:28" x14ac:dyDescent="0.25">
      <c r="A22" s="330"/>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147"/>
      <c r="AB22" s="147"/>
    </row>
    <row r="23" spans="1:28" x14ac:dyDescent="0.25">
      <c r="A23" s="330"/>
      <c r="B23" s="330"/>
      <c r="C23" s="330"/>
      <c r="D23" s="330"/>
      <c r="E23" s="330"/>
      <c r="F23" s="330"/>
      <c r="G23" s="330"/>
      <c r="H23" s="330"/>
      <c r="I23" s="330"/>
      <c r="J23" s="330"/>
      <c r="K23" s="330"/>
      <c r="L23" s="330"/>
      <c r="M23" s="330"/>
      <c r="N23" s="330"/>
      <c r="O23" s="330"/>
      <c r="P23" s="330"/>
      <c r="Q23" s="330"/>
      <c r="R23" s="330"/>
      <c r="S23" s="330"/>
      <c r="T23" s="330"/>
      <c r="U23" s="330"/>
      <c r="V23" s="330"/>
      <c r="W23" s="330"/>
      <c r="X23" s="330"/>
      <c r="Y23" s="330"/>
      <c r="Z23" s="330"/>
      <c r="AA23" s="147"/>
      <c r="AB23" s="147"/>
    </row>
    <row r="24" spans="1:28" x14ac:dyDescent="0.25">
      <c r="A24" s="331" t="s">
        <v>376</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148"/>
      <c r="AB24" s="148"/>
    </row>
    <row r="25" spans="1:28" ht="32.25" customHeight="1" x14ac:dyDescent="0.25">
      <c r="A25" s="333" t="s">
        <v>261</v>
      </c>
      <c r="B25" s="334"/>
      <c r="C25" s="334"/>
      <c r="D25" s="334"/>
      <c r="E25" s="334"/>
      <c r="F25" s="334"/>
      <c r="G25" s="334"/>
      <c r="H25" s="334"/>
      <c r="I25" s="334"/>
      <c r="J25" s="334"/>
      <c r="K25" s="334"/>
      <c r="L25" s="335"/>
      <c r="M25" s="332" t="s">
        <v>262</v>
      </c>
      <c r="N25" s="332"/>
      <c r="O25" s="332"/>
      <c r="P25" s="332"/>
      <c r="Q25" s="332"/>
      <c r="R25" s="332"/>
      <c r="S25" s="332"/>
      <c r="T25" s="332"/>
      <c r="U25" s="332"/>
      <c r="V25" s="332"/>
      <c r="W25" s="332"/>
      <c r="X25" s="332"/>
      <c r="Y25" s="332"/>
      <c r="Z25" s="332"/>
    </row>
    <row r="26" spans="1:28" ht="151.5" customHeight="1" x14ac:dyDescent="0.25">
      <c r="A26" s="149" t="s">
        <v>205</v>
      </c>
      <c r="B26" s="150" t="s">
        <v>211</v>
      </c>
      <c r="C26" s="149" t="s">
        <v>259</v>
      </c>
      <c r="D26" s="149" t="s">
        <v>206</v>
      </c>
      <c r="E26" s="149" t="s">
        <v>260</v>
      </c>
      <c r="F26" s="149" t="s">
        <v>550</v>
      </c>
      <c r="G26" s="149" t="s">
        <v>551</v>
      </c>
      <c r="H26" s="149" t="s">
        <v>207</v>
      </c>
      <c r="I26" s="149" t="s">
        <v>552</v>
      </c>
      <c r="J26" s="149" t="s">
        <v>212</v>
      </c>
      <c r="K26" s="150" t="s">
        <v>210</v>
      </c>
      <c r="L26" s="150" t="s">
        <v>208</v>
      </c>
      <c r="M26" s="151" t="s">
        <v>214</v>
      </c>
      <c r="N26" s="150" t="s">
        <v>553</v>
      </c>
      <c r="O26" s="149" t="s">
        <v>554</v>
      </c>
      <c r="P26" s="149" t="s">
        <v>555</v>
      </c>
      <c r="Q26" s="149" t="s">
        <v>556</v>
      </c>
      <c r="R26" s="149" t="s">
        <v>207</v>
      </c>
      <c r="S26" s="149" t="s">
        <v>557</v>
      </c>
      <c r="T26" s="149" t="s">
        <v>558</v>
      </c>
      <c r="U26" s="149" t="s">
        <v>559</v>
      </c>
      <c r="V26" s="149" t="s">
        <v>556</v>
      </c>
      <c r="W26" s="152" t="s">
        <v>560</v>
      </c>
      <c r="X26" s="152" t="s">
        <v>561</v>
      </c>
      <c r="Y26" s="152" t="s">
        <v>562</v>
      </c>
      <c r="Z26" s="153" t="s">
        <v>215</v>
      </c>
    </row>
    <row r="27" spans="1:28" ht="16.5" customHeight="1" x14ac:dyDescent="0.25">
      <c r="A27" s="149">
        <v>1</v>
      </c>
      <c r="B27" s="150">
        <v>2</v>
      </c>
      <c r="C27" s="149">
        <v>3</v>
      </c>
      <c r="D27" s="150">
        <v>4</v>
      </c>
      <c r="E27" s="149">
        <v>5</v>
      </c>
      <c r="F27" s="150">
        <v>6</v>
      </c>
      <c r="G27" s="149">
        <v>7</v>
      </c>
      <c r="H27" s="150">
        <v>8</v>
      </c>
      <c r="I27" s="149">
        <v>9</v>
      </c>
      <c r="J27" s="150">
        <v>10</v>
      </c>
      <c r="K27" s="149">
        <v>11</v>
      </c>
      <c r="L27" s="150">
        <v>12</v>
      </c>
      <c r="M27" s="149">
        <v>13</v>
      </c>
      <c r="N27" s="150">
        <v>14</v>
      </c>
      <c r="O27" s="149">
        <v>15</v>
      </c>
      <c r="P27" s="150">
        <v>16</v>
      </c>
      <c r="Q27" s="149">
        <v>17</v>
      </c>
      <c r="R27" s="150">
        <v>18</v>
      </c>
      <c r="S27" s="149">
        <v>19</v>
      </c>
      <c r="T27" s="150">
        <v>20</v>
      </c>
      <c r="U27" s="149">
        <v>21</v>
      </c>
      <c r="V27" s="150">
        <v>22</v>
      </c>
      <c r="W27" s="149">
        <v>23</v>
      </c>
      <c r="X27" s="150">
        <v>24</v>
      </c>
      <c r="Y27" s="149">
        <v>25</v>
      </c>
      <c r="Z27" s="150">
        <v>26</v>
      </c>
    </row>
    <row r="28" spans="1:28" x14ac:dyDescent="0.25">
      <c r="A28" s="154" t="s">
        <v>468</v>
      </c>
      <c r="B28" s="155"/>
      <c r="C28" s="155">
        <v>0</v>
      </c>
      <c r="D28" s="155">
        <v>0</v>
      </c>
      <c r="E28" s="155" t="s">
        <v>0</v>
      </c>
      <c r="F28" s="155">
        <v>0</v>
      </c>
      <c r="G28" s="155" t="s">
        <v>0</v>
      </c>
      <c r="H28" s="155">
        <v>87140</v>
      </c>
      <c r="I28" s="155">
        <v>0</v>
      </c>
      <c r="J28" s="155">
        <v>0</v>
      </c>
      <c r="K28" s="155" t="s">
        <v>0</v>
      </c>
      <c r="L28" s="155" t="s">
        <v>0</v>
      </c>
      <c r="M28" s="155">
        <v>2020</v>
      </c>
      <c r="N28" s="155">
        <v>0</v>
      </c>
      <c r="O28" s="155">
        <v>0</v>
      </c>
      <c r="P28" s="155">
        <v>0</v>
      </c>
      <c r="Q28" s="155">
        <v>0</v>
      </c>
      <c r="R28" s="155">
        <f>H28</f>
        <v>87140</v>
      </c>
      <c r="S28" s="155">
        <v>0</v>
      </c>
      <c r="T28" s="155">
        <v>0</v>
      </c>
      <c r="U28" s="155" t="s">
        <v>0</v>
      </c>
      <c r="V28" s="155">
        <v>0</v>
      </c>
      <c r="W28" s="155">
        <v>0</v>
      </c>
      <c r="X28" s="155">
        <v>0</v>
      </c>
      <c r="Y28" s="155" t="s">
        <v>465</v>
      </c>
      <c r="Z28" s="155" t="s">
        <v>466</v>
      </c>
    </row>
    <row r="29" spans="1:28" ht="19.5" customHeight="1" x14ac:dyDescent="0.25">
      <c r="A29" s="154">
        <v>2015</v>
      </c>
      <c r="B29" s="156" t="s">
        <v>467</v>
      </c>
      <c r="C29" s="156">
        <v>0</v>
      </c>
      <c r="D29" s="156">
        <v>0</v>
      </c>
      <c r="E29" s="156" t="s">
        <v>0</v>
      </c>
      <c r="F29" s="156">
        <v>0</v>
      </c>
      <c r="G29" s="156" t="s">
        <v>0</v>
      </c>
      <c r="H29" s="156">
        <v>87140</v>
      </c>
      <c r="I29" s="156">
        <v>0</v>
      </c>
      <c r="J29" s="156">
        <v>0</v>
      </c>
      <c r="K29" s="156" t="s">
        <v>0</v>
      </c>
      <c r="L29" s="156" t="s">
        <v>0</v>
      </c>
      <c r="M29" s="156"/>
      <c r="N29" s="156"/>
      <c r="O29" s="156"/>
      <c r="P29" s="156"/>
      <c r="Q29" s="156"/>
      <c r="R29" s="156"/>
      <c r="S29" s="156"/>
      <c r="T29" s="156"/>
      <c r="U29" s="156"/>
      <c r="V29" s="156"/>
      <c r="W29" s="156"/>
      <c r="X29" s="156"/>
      <c r="Y29" s="156"/>
      <c r="Z29" s="156"/>
    </row>
    <row r="30" spans="1:28" x14ac:dyDescent="0.25">
      <c r="A30" s="157" t="s">
        <v>469</v>
      </c>
      <c r="B30" s="157"/>
      <c r="C30" s="157">
        <v>0</v>
      </c>
      <c r="D30" s="157">
        <v>0</v>
      </c>
      <c r="E30" s="157" t="s">
        <v>0</v>
      </c>
      <c r="F30" s="156">
        <v>0</v>
      </c>
      <c r="G30" s="156" t="s">
        <v>0</v>
      </c>
      <c r="H30" s="157">
        <v>83800</v>
      </c>
      <c r="I30" s="156">
        <v>0</v>
      </c>
      <c r="J30" s="156">
        <v>0</v>
      </c>
      <c r="K30" s="158" t="s">
        <v>0</v>
      </c>
      <c r="L30" s="159" t="s">
        <v>0</v>
      </c>
      <c r="M30" s="158"/>
      <c r="N30" s="158"/>
      <c r="O30" s="158"/>
      <c r="P30" s="158"/>
      <c r="Q30" s="158"/>
      <c r="R30" s="158"/>
      <c r="S30" s="158"/>
      <c r="T30" s="158"/>
      <c r="U30" s="158"/>
      <c r="V30" s="158"/>
      <c r="W30" s="158"/>
      <c r="X30" s="158"/>
      <c r="Y30" s="158"/>
      <c r="Z30" s="158"/>
    </row>
    <row r="31" spans="1:28" x14ac:dyDescent="0.25">
      <c r="A31" s="157">
        <v>2014</v>
      </c>
      <c r="B31" s="157" t="str">
        <f>B29</f>
        <v>ПС 110 О-10 Зеленоградск</v>
      </c>
      <c r="C31" s="157">
        <v>0</v>
      </c>
      <c r="D31" s="157">
        <v>0</v>
      </c>
      <c r="E31" s="157" t="s">
        <v>0</v>
      </c>
      <c r="F31" s="156">
        <v>0</v>
      </c>
      <c r="G31" s="156" t="s">
        <v>0</v>
      </c>
      <c r="H31" s="157">
        <v>83800</v>
      </c>
      <c r="I31" s="156">
        <v>0</v>
      </c>
      <c r="J31" s="156">
        <v>0</v>
      </c>
      <c r="K31" s="158" t="s">
        <v>0</v>
      </c>
      <c r="L31" s="159" t="s">
        <v>0</v>
      </c>
      <c r="M31" s="157"/>
      <c r="N31" s="157"/>
      <c r="O31" s="157"/>
      <c r="P31" s="157"/>
      <c r="Q31" s="157"/>
      <c r="R31" s="157"/>
      <c r="S31" s="157"/>
      <c r="T31" s="157"/>
      <c r="U31" s="157"/>
      <c r="V31" s="157"/>
      <c r="W31" s="157"/>
      <c r="X31" s="157"/>
      <c r="Y31" s="157"/>
      <c r="Z31" s="157"/>
    </row>
    <row r="32" spans="1:28" x14ac:dyDescent="0.25">
      <c r="A32" s="157"/>
      <c r="B32" s="157"/>
      <c r="C32" s="157"/>
      <c r="D32" s="157"/>
      <c r="E32" s="157"/>
      <c r="F32" s="156"/>
      <c r="G32" s="156"/>
      <c r="H32" s="157"/>
      <c r="I32" s="156"/>
      <c r="J32" s="156"/>
      <c r="K32" s="158"/>
      <c r="L32" s="159"/>
      <c r="M32" s="157"/>
      <c r="N32" s="157"/>
      <c r="O32" s="157"/>
      <c r="P32" s="157"/>
      <c r="Q32" s="157"/>
      <c r="R32" s="157"/>
      <c r="S32" s="157"/>
      <c r="T32" s="157"/>
      <c r="U32" s="157"/>
      <c r="V32" s="157"/>
      <c r="W32" s="157"/>
      <c r="X32" s="157"/>
      <c r="Y32" s="157"/>
      <c r="Z32" s="157"/>
    </row>
    <row r="33" spans="1:26" x14ac:dyDescent="0.25">
      <c r="A33" s="157"/>
      <c r="B33" s="157"/>
      <c r="C33" s="157"/>
      <c r="D33" s="157"/>
      <c r="E33" s="157"/>
      <c r="F33" s="157"/>
      <c r="G33" s="157"/>
      <c r="H33" s="157"/>
      <c r="I33" s="157"/>
      <c r="J33" s="157"/>
      <c r="K33" s="157"/>
      <c r="L33" s="159"/>
      <c r="M33" s="157"/>
      <c r="N33" s="157"/>
      <c r="O33" s="157"/>
      <c r="P33" s="157"/>
      <c r="Q33" s="157"/>
      <c r="R33" s="157"/>
      <c r="S33" s="157"/>
      <c r="T33" s="157"/>
      <c r="U33" s="157"/>
      <c r="V33" s="157"/>
      <c r="W33" s="157"/>
      <c r="X33" s="157"/>
      <c r="Y33" s="157"/>
      <c r="Z33" s="157"/>
    </row>
    <row r="34" spans="1:26" x14ac:dyDescent="0.25">
      <c r="A34" s="160"/>
      <c r="B34" s="160"/>
      <c r="C34" s="156"/>
      <c r="D34" s="156"/>
      <c r="E34" s="156"/>
      <c r="F34" s="156"/>
      <c r="G34" s="156"/>
      <c r="H34" s="156"/>
      <c r="I34" s="156"/>
      <c r="J34" s="156"/>
      <c r="K34" s="157"/>
      <c r="L34" s="157"/>
      <c r="M34" s="157"/>
      <c r="N34" s="157"/>
      <c r="O34" s="157"/>
      <c r="P34" s="157"/>
      <c r="Q34" s="157"/>
      <c r="R34" s="157"/>
      <c r="S34" s="157"/>
      <c r="T34" s="157"/>
      <c r="U34" s="157"/>
      <c r="V34" s="157"/>
      <c r="W34" s="157"/>
      <c r="X34" s="157"/>
      <c r="Y34" s="157"/>
      <c r="Z34" s="157"/>
    </row>
    <row r="35" spans="1:26" x14ac:dyDescent="0.25">
      <c r="A35" s="157"/>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row>
    <row r="39" spans="1:26" x14ac:dyDescent="0.25">
      <c r="A39" s="161"/>
    </row>
  </sheetData>
  <mergeCells count="20">
    <mergeCell ref="A6:Z6"/>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A24:Z24"/>
    <mergeCell ref="M25:Z25"/>
    <mergeCell ref="A25:L2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topLeftCell="A3" zoomScale="80" zoomScaleSheetLayoutView="80" workbookViewId="0">
      <selection activeCell="M23" sqref="M23:N24"/>
    </sheetView>
  </sheetViews>
  <sheetFormatPr defaultColWidth="9.140625" defaultRowHeight="15" x14ac:dyDescent="0.25"/>
  <cols>
    <col min="1" max="1" width="7.42578125" style="133" customWidth="1"/>
    <col min="2" max="2" width="25.5703125" style="133" customWidth="1"/>
    <col min="3" max="3" width="71.28515625" style="133" customWidth="1"/>
    <col min="4" max="4" width="16.140625" style="133" customWidth="1"/>
    <col min="5" max="5" width="9.42578125" style="133" customWidth="1"/>
    <col min="6" max="6" width="8.7109375" style="133" customWidth="1"/>
    <col min="7" max="7" width="9" style="133" customWidth="1"/>
    <col min="8" max="8" width="8.42578125" style="133" customWidth="1"/>
    <col min="9" max="9" width="33.85546875" style="133" customWidth="1"/>
    <col min="10" max="11" width="19.140625" style="133" customWidth="1"/>
    <col min="12" max="12" width="16" style="133" customWidth="1"/>
    <col min="13" max="13" width="14.85546875" style="133" customWidth="1"/>
    <col min="14" max="14" width="16.28515625" style="133" customWidth="1"/>
    <col min="15" max="16384" width="9.140625" style="133"/>
  </cols>
  <sheetData>
    <row r="1" spans="1:28" hidden="1" x14ac:dyDescent="0.25">
      <c r="A1" s="134" t="s">
        <v>418</v>
      </c>
      <c r="B1" s="133" t="e">
        <f>'3.4. Паспорт надежность'!B1</f>
        <v>#REF!</v>
      </c>
    </row>
    <row r="2" spans="1:28" hidden="1" x14ac:dyDescent="0.25"/>
    <row r="3" spans="1:28" s="2" customFormat="1" ht="18.75" customHeight="1" x14ac:dyDescent="0.2">
      <c r="O3" s="4" t="s">
        <v>66</v>
      </c>
    </row>
    <row r="4" spans="1:28" s="2" customFormat="1" ht="18.75" customHeight="1" x14ac:dyDescent="0.3">
      <c r="O4" s="1" t="s">
        <v>8</v>
      </c>
    </row>
    <row r="5" spans="1:28" s="2" customFormat="1" ht="18.75" x14ac:dyDescent="0.3">
      <c r="A5" s="107"/>
      <c r="B5" s="107"/>
      <c r="O5" s="1" t="s">
        <v>65</v>
      </c>
    </row>
    <row r="6" spans="1:28" s="2" customFormat="1" ht="18.75" x14ac:dyDescent="0.3">
      <c r="A6" s="107"/>
      <c r="B6" s="107"/>
      <c r="L6" s="1"/>
    </row>
    <row r="7" spans="1:28" s="2" customFormat="1" ht="15.75" x14ac:dyDescent="0.2">
      <c r="A7" s="337" t="str">
        <f>'3.4. Паспорт надежность'!A6</f>
        <v>Год раскрытия информации: 2017 год</v>
      </c>
      <c r="B7" s="337"/>
      <c r="C7" s="337"/>
      <c r="D7" s="337"/>
      <c r="E7" s="337"/>
      <c r="F7" s="337"/>
      <c r="G7" s="337"/>
      <c r="H7" s="337"/>
      <c r="I7" s="337"/>
      <c r="J7" s="337"/>
      <c r="K7" s="337"/>
      <c r="L7" s="337"/>
      <c r="M7" s="337"/>
      <c r="N7" s="337"/>
      <c r="O7" s="337"/>
      <c r="P7" s="60"/>
      <c r="Q7" s="60"/>
      <c r="R7" s="60"/>
      <c r="S7" s="60"/>
      <c r="T7" s="60"/>
      <c r="U7" s="60"/>
      <c r="V7" s="60"/>
      <c r="W7" s="60"/>
      <c r="X7" s="60"/>
      <c r="Y7" s="60"/>
      <c r="Z7" s="60"/>
      <c r="AA7" s="60"/>
      <c r="AB7" s="60"/>
    </row>
    <row r="8" spans="1:28" s="2" customFormat="1" ht="18.75" x14ac:dyDescent="0.3">
      <c r="A8" s="107"/>
      <c r="B8" s="107"/>
      <c r="L8" s="1"/>
    </row>
    <row r="9" spans="1:28" s="2" customFormat="1" ht="18.75" x14ac:dyDescent="0.2">
      <c r="A9" s="289" t="s">
        <v>7</v>
      </c>
      <c r="B9" s="289"/>
      <c r="C9" s="289"/>
      <c r="D9" s="289"/>
      <c r="E9" s="289"/>
      <c r="F9" s="289"/>
      <c r="G9" s="289"/>
      <c r="H9" s="289"/>
      <c r="I9" s="289"/>
      <c r="J9" s="289"/>
      <c r="K9" s="289"/>
      <c r="L9" s="289"/>
      <c r="M9" s="289"/>
      <c r="N9" s="289"/>
      <c r="O9" s="289"/>
      <c r="P9" s="108"/>
      <c r="Q9" s="108"/>
      <c r="R9" s="108"/>
      <c r="S9" s="108"/>
      <c r="T9" s="108"/>
      <c r="U9" s="108"/>
      <c r="V9" s="108"/>
      <c r="W9" s="108"/>
      <c r="X9" s="108"/>
      <c r="Y9" s="108"/>
      <c r="Z9" s="108"/>
    </row>
    <row r="10" spans="1:28" s="2" customFormat="1" ht="18.75" x14ac:dyDescent="0.2">
      <c r="A10" s="289"/>
      <c r="B10" s="289"/>
      <c r="C10" s="289"/>
      <c r="D10" s="289"/>
      <c r="E10" s="289"/>
      <c r="F10" s="289"/>
      <c r="G10" s="289"/>
      <c r="H10" s="289"/>
      <c r="I10" s="289"/>
      <c r="J10" s="289"/>
      <c r="K10" s="289"/>
      <c r="L10" s="289"/>
      <c r="M10" s="289"/>
      <c r="N10" s="289"/>
      <c r="O10" s="289"/>
      <c r="P10" s="108"/>
      <c r="Q10" s="108"/>
      <c r="R10" s="108"/>
      <c r="S10" s="108"/>
      <c r="T10" s="108"/>
      <c r="U10" s="108"/>
      <c r="V10" s="108"/>
      <c r="W10" s="108"/>
      <c r="X10" s="108"/>
      <c r="Y10" s="108"/>
      <c r="Z10" s="108"/>
    </row>
    <row r="11" spans="1:28" s="2" customFormat="1" ht="18.75" x14ac:dyDescent="0.2">
      <c r="A11" s="302" t="str">
        <f>'3.4. Паспорт надежность'!A10</f>
        <v>АО "Янтарьэнерго"</v>
      </c>
      <c r="B11" s="302"/>
      <c r="C11" s="302"/>
      <c r="D11" s="302"/>
      <c r="E11" s="302"/>
      <c r="F11" s="302"/>
      <c r="G11" s="302"/>
      <c r="H11" s="302"/>
      <c r="I11" s="302"/>
      <c r="J11" s="302"/>
      <c r="K11" s="302"/>
      <c r="L11" s="302"/>
      <c r="M11" s="302"/>
      <c r="N11" s="302"/>
      <c r="O11" s="302"/>
      <c r="P11" s="108"/>
      <c r="Q11" s="108"/>
      <c r="R11" s="108"/>
      <c r="S11" s="108"/>
      <c r="T11" s="108"/>
      <c r="U11" s="108"/>
      <c r="V11" s="108"/>
      <c r="W11" s="108"/>
      <c r="X11" s="108"/>
      <c r="Y11" s="108"/>
      <c r="Z11" s="108"/>
    </row>
    <row r="12" spans="1:28" s="2" customFormat="1" ht="18.75" x14ac:dyDescent="0.2">
      <c r="A12" s="291" t="s">
        <v>6</v>
      </c>
      <c r="B12" s="291"/>
      <c r="C12" s="291"/>
      <c r="D12" s="291"/>
      <c r="E12" s="291"/>
      <c r="F12" s="291"/>
      <c r="G12" s="291"/>
      <c r="H12" s="291"/>
      <c r="I12" s="291"/>
      <c r="J12" s="291"/>
      <c r="K12" s="291"/>
      <c r="L12" s="291"/>
      <c r="M12" s="291"/>
      <c r="N12" s="291"/>
      <c r="O12" s="291"/>
      <c r="P12" s="108"/>
      <c r="Q12" s="108"/>
      <c r="R12" s="108"/>
      <c r="S12" s="108"/>
      <c r="T12" s="108"/>
      <c r="U12" s="108"/>
      <c r="V12" s="108"/>
      <c r="W12" s="108"/>
      <c r="X12" s="108"/>
      <c r="Y12" s="108"/>
      <c r="Z12" s="108"/>
    </row>
    <row r="13" spans="1:28" s="2" customFormat="1" ht="18.75" x14ac:dyDescent="0.2">
      <c r="A13" s="289"/>
      <c r="B13" s="289"/>
      <c r="C13" s="289"/>
      <c r="D13" s="289"/>
      <c r="E13" s="289"/>
      <c r="F13" s="289"/>
      <c r="G13" s="289"/>
      <c r="H13" s="289"/>
      <c r="I13" s="289"/>
      <c r="J13" s="289"/>
      <c r="K13" s="289"/>
      <c r="L13" s="289"/>
      <c r="M13" s="289"/>
      <c r="N13" s="289"/>
      <c r="O13" s="289"/>
      <c r="P13" s="108"/>
      <c r="Q13" s="108"/>
      <c r="R13" s="108"/>
      <c r="S13" s="108"/>
      <c r="T13" s="108"/>
      <c r="U13" s="108"/>
      <c r="V13" s="108"/>
      <c r="W13" s="108"/>
      <c r="X13" s="108"/>
      <c r="Y13" s="108"/>
      <c r="Z13" s="108"/>
    </row>
    <row r="14" spans="1:28" s="2" customFormat="1" ht="18.75" x14ac:dyDescent="0.2">
      <c r="A14" s="302" t="str">
        <f>'3.4. Паспорт надежность'!A13</f>
        <v>F_4495</v>
      </c>
      <c r="B14" s="302"/>
      <c r="C14" s="302"/>
      <c r="D14" s="302"/>
      <c r="E14" s="302"/>
      <c r="F14" s="302"/>
      <c r="G14" s="302"/>
      <c r="H14" s="302"/>
      <c r="I14" s="302"/>
      <c r="J14" s="302"/>
      <c r="K14" s="302"/>
      <c r="L14" s="302"/>
      <c r="M14" s="302"/>
      <c r="N14" s="302"/>
      <c r="O14" s="302"/>
      <c r="P14" s="108"/>
      <c r="Q14" s="108"/>
      <c r="R14" s="108"/>
      <c r="S14" s="108"/>
      <c r="T14" s="108"/>
      <c r="U14" s="108"/>
      <c r="V14" s="108"/>
      <c r="W14" s="108"/>
      <c r="X14" s="108"/>
      <c r="Y14" s="108"/>
      <c r="Z14" s="108"/>
    </row>
    <row r="15" spans="1:28" s="2" customFormat="1" ht="18.75" x14ac:dyDescent="0.2">
      <c r="A15" s="291" t="s">
        <v>5</v>
      </c>
      <c r="B15" s="291"/>
      <c r="C15" s="291"/>
      <c r="D15" s="291"/>
      <c r="E15" s="291"/>
      <c r="F15" s="291"/>
      <c r="G15" s="291"/>
      <c r="H15" s="291"/>
      <c r="I15" s="291"/>
      <c r="J15" s="291"/>
      <c r="K15" s="291"/>
      <c r="L15" s="291"/>
      <c r="M15" s="291"/>
      <c r="N15" s="291"/>
      <c r="O15" s="291"/>
      <c r="P15" s="108"/>
      <c r="Q15" s="108"/>
      <c r="R15" s="108"/>
      <c r="S15" s="108"/>
      <c r="T15" s="108"/>
      <c r="U15" s="108"/>
      <c r="V15" s="108"/>
      <c r="W15" s="108"/>
      <c r="X15" s="108"/>
      <c r="Y15" s="108"/>
      <c r="Z15" s="108"/>
    </row>
    <row r="16" spans="1:28" s="113" customFormat="1" ht="15.75" customHeight="1" x14ac:dyDescent="0.2">
      <c r="A16" s="301"/>
      <c r="B16" s="301"/>
      <c r="C16" s="301"/>
      <c r="D16" s="301"/>
      <c r="E16" s="301"/>
      <c r="F16" s="301"/>
      <c r="G16" s="301"/>
      <c r="H16" s="301"/>
      <c r="I16" s="301"/>
      <c r="J16" s="301"/>
      <c r="K16" s="301"/>
      <c r="L16" s="301"/>
      <c r="M16" s="301"/>
      <c r="N16" s="301"/>
      <c r="O16" s="301"/>
      <c r="P16" s="112"/>
      <c r="Q16" s="112"/>
      <c r="R16" s="112"/>
      <c r="S16" s="112"/>
      <c r="T16" s="112"/>
      <c r="U16" s="112"/>
      <c r="V16" s="112"/>
      <c r="W16" s="112"/>
      <c r="X16" s="112"/>
      <c r="Y16" s="112"/>
      <c r="Z16" s="112"/>
    </row>
    <row r="17" spans="1:26" s="114" customFormat="1" ht="46.5" customHeight="1" x14ac:dyDescent="0.2">
      <c r="A17" s="302" t="str">
        <f>'3.4. Паспорт надежность'!A16</f>
        <v>Мероприятия по обеспечению электроснабжения потребителей на российской территории Куршской косы от энергосистемы Калининградской области</v>
      </c>
      <c r="B17" s="302"/>
      <c r="C17" s="302"/>
      <c r="D17" s="302"/>
      <c r="E17" s="302"/>
      <c r="F17" s="302"/>
      <c r="G17" s="302"/>
      <c r="H17" s="302"/>
      <c r="I17" s="302"/>
      <c r="J17" s="302"/>
      <c r="K17" s="302"/>
      <c r="L17" s="302"/>
      <c r="M17" s="302"/>
      <c r="N17" s="302"/>
      <c r="O17" s="302"/>
      <c r="P17" s="110"/>
      <c r="Q17" s="110"/>
      <c r="R17" s="110"/>
      <c r="S17" s="110"/>
      <c r="T17" s="110"/>
      <c r="U17" s="110"/>
      <c r="V17" s="110"/>
      <c r="W17" s="110"/>
      <c r="X17" s="110"/>
      <c r="Y17" s="110"/>
      <c r="Z17" s="110"/>
    </row>
    <row r="18" spans="1:26" s="114" customFormat="1" ht="15" customHeight="1" x14ac:dyDescent="0.2">
      <c r="A18" s="291" t="s">
        <v>4</v>
      </c>
      <c r="B18" s="291"/>
      <c r="C18" s="291"/>
      <c r="D18" s="291"/>
      <c r="E18" s="291"/>
      <c r="F18" s="291"/>
      <c r="G18" s="291"/>
      <c r="H18" s="291"/>
      <c r="I18" s="291"/>
      <c r="J18" s="291"/>
      <c r="K18" s="291"/>
      <c r="L18" s="291"/>
      <c r="M18" s="291"/>
      <c r="N18" s="291"/>
      <c r="O18" s="291"/>
      <c r="P18" s="111"/>
      <c r="Q18" s="111"/>
      <c r="R18" s="111"/>
      <c r="S18" s="111"/>
      <c r="T18" s="111"/>
      <c r="U18" s="111"/>
      <c r="V18" s="111"/>
      <c r="W18" s="111"/>
      <c r="X18" s="111"/>
      <c r="Y18" s="111"/>
      <c r="Z18" s="111"/>
    </row>
    <row r="19" spans="1:26" s="114" customFormat="1" ht="15" customHeight="1" x14ac:dyDescent="0.2">
      <c r="A19" s="303"/>
      <c r="B19" s="303"/>
      <c r="C19" s="303"/>
      <c r="D19" s="303"/>
      <c r="E19" s="303"/>
      <c r="F19" s="303"/>
      <c r="G19" s="303"/>
      <c r="H19" s="303"/>
      <c r="I19" s="303"/>
      <c r="J19" s="303"/>
      <c r="K19" s="303"/>
      <c r="L19" s="303"/>
      <c r="M19" s="303"/>
      <c r="N19" s="303"/>
      <c r="O19" s="303"/>
      <c r="P19" s="115"/>
      <c r="Q19" s="115"/>
      <c r="R19" s="115"/>
      <c r="S19" s="115"/>
      <c r="T19" s="115"/>
      <c r="U19" s="115"/>
      <c r="V19" s="115"/>
      <c r="W19" s="115"/>
    </row>
    <row r="20" spans="1:26" s="114" customFormat="1" ht="91.5" customHeight="1" x14ac:dyDescent="0.2">
      <c r="A20" s="341" t="s">
        <v>354</v>
      </c>
      <c r="B20" s="341"/>
      <c r="C20" s="341"/>
      <c r="D20" s="341"/>
      <c r="E20" s="341"/>
      <c r="F20" s="341"/>
      <c r="G20" s="341"/>
      <c r="H20" s="341"/>
      <c r="I20" s="341"/>
      <c r="J20" s="341"/>
      <c r="K20" s="341"/>
      <c r="L20" s="341"/>
      <c r="M20" s="341"/>
      <c r="N20" s="341"/>
      <c r="O20" s="341"/>
      <c r="P20" s="116"/>
      <c r="Q20" s="116"/>
      <c r="R20" s="116"/>
      <c r="S20" s="116"/>
      <c r="T20" s="116"/>
      <c r="U20" s="116"/>
      <c r="V20" s="116"/>
      <c r="W20" s="116"/>
      <c r="X20" s="116"/>
      <c r="Y20" s="116"/>
      <c r="Z20" s="116"/>
    </row>
    <row r="21" spans="1:26" s="114" customFormat="1" ht="78" customHeight="1" x14ac:dyDescent="0.2">
      <c r="A21" s="295" t="s">
        <v>3</v>
      </c>
      <c r="B21" s="295" t="s">
        <v>82</v>
      </c>
      <c r="C21" s="295" t="s">
        <v>81</v>
      </c>
      <c r="D21" s="295" t="s">
        <v>73</v>
      </c>
      <c r="E21" s="338" t="s">
        <v>80</v>
      </c>
      <c r="F21" s="339"/>
      <c r="G21" s="339"/>
      <c r="H21" s="339"/>
      <c r="I21" s="340"/>
      <c r="J21" s="295" t="s">
        <v>79</v>
      </c>
      <c r="K21" s="295"/>
      <c r="L21" s="295"/>
      <c r="M21" s="295"/>
      <c r="N21" s="295"/>
      <c r="O21" s="295"/>
      <c r="P21" s="115"/>
      <c r="Q21" s="115"/>
      <c r="R21" s="115"/>
      <c r="S21" s="115"/>
      <c r="T21" s="115"/>
      <c r="U21" s="115"/>
      <c r="V21" s="115"/>
      <c r="W21" s="115"/>
    </row>
    <row r="22" spans="1:26" s="114" customFormat="1" ht="51" customHeight="1" x14ac:dyDescent="0.2">
      <c r="A22" s="295"/>
      <c r="B22" s="295"/>
      <c r="C22" s="295"/>
      <c r="D22" s="295"/>
      <c r="E22" s="135" t="s">
        <v>78</v>
      </c>
      <c r="F22" s="135" t="s">
        <v>77</v>
      </c>
      <c r="G22" s="135" t="s">
        <v>76</v>
      </c>
      <c r="H22" s="135" t="s">
        <v>75</v>
      </c>
      <c r="I22" s="135" t="s">
        <v>74</v>
      </c>
      <c r="J22" s="135">
        <v>2016</v>
      </c>
      <c r="K22" s="135">
        <v>2017</v>
      </c>
      <c r="L22" s="135">
        <v>2018</v>
      </c>
      <c r="M22" s="135">
        <v>2019</v>
      </c>
      <c r="N22" s="135">
        <v>2020</v>
      </c>
      <c r="O22" s="135">
        <v>2021</v>
      </c>
      <c r="P22" s="121"/>
      <c r="Q22" s="121"/>
      <c r="R22" s="121"/>
      <c r="S22" s="121"/>
      <c r="T22" s="121"/>
      <c r="U22" s="121"/>
      <c r="V22" s="121"/>
      <c r="W22" s="121"/>
      <c r="X22" s="122"/>
      <c r="Y22" s="122"/>
      <c r="Z22" s="122"/>
    </row>
    <row r="23" spans="1:26" s="114" customFormat="1" ht="16.5" customHeight="1" x14ac:dyDescent="0.2">
      <c r="A23" s="119">
        <v>1</v>
      </c>
      <c r="B23" s="118">
        <v>2</v>
      </c>
      <c r="C23" s="119">
        <v>3</v>
      </c>
      <c r="D23" s="118">
        <v>4</v>
      </c>
      <c r="E23" s="119">
        <v>5</v>
      </c>
      <c r="F23" s="118">
        <v>6</v>
      </c>
      <c r="G23" s="119">
        <v>7</v>
      </c>
      <c r="H23" s="118">
        <v>8</v>
      </c>
      <c r="I23" s="119">
        <v>9</v>
      </c>
      <c r="J23" s="118">
        <v>10</v>
      </c>
      <c r="K23" s="119">
        <v>11</v>
      </c>
      <c r="L23" s="118">
        <v>12</v>
      </c>
      <c r="M23" s="119">
        <v>13</v>
      </c>
      <c r="N23" s="118">
        <v>14</v>
      </c>
      <c r="O23" s="119">
        <v>15</v>
      </c>
      <c r="P23" s="121"/>
      <c r="Q23" s="121"/>
      <c r="R23" s="121"/>
      <c r="S23" s="121"/>
      <c r="T23" s="121"/>
      <c r="U23" s="121"/>
      <c r="V23" s="121"/>
      <c r="W23" s="121"/>
      <c r="X23" s="122"/>
      <c r="Y23" s="122"/>
      <c r="Z23" s="122"/>
    </row>
    <row r="24" spans="1:26" s="165" customFormat="1" ht="33" customHeight="1" x14ac:dyDescent="0.2">
      <c r="A24" s="162" t="s">
        <v>62</v>
      </c>
      <c r="B24" s="163"/>
      <c r="C24" s="65" t="s">
        <v>263</v>
      </c>
      <c r="D24" s="65" t="s">
        <v>263</v>
      </c>
      <c r="E24" s="65" t="s">
        <v>263</v>
      </c>
      <c r="F24" s="65" t="s">
        <v>263</v>
      </c>
      <c r="G24" s="65" t="s">
        <v>263</v>
      </c>
      <c r="H24" s="65" t="s">
        <v>263</v>
      </c>
      <c r="I24" s="65" t="s">
        <v>263</v>
      </c>
      <c r="J24" s="65" t="s">
        <v>263</v>
      </c>
      <c r="K24" s="65" t="s">
        <v>263</v>
      </c>
      <c r="L24" s="65" t="s">
        <v>263</v>
      </c>
      <c r="M24" s="65" t="s">
        <v>263</v>
      </c>
      <c r="N24" s="65" t="s">
        <v>263</v>
      </c>
      <c r="O24" s="65" t="s">
        <v>263</v>
      </c>
      <c r="P24" s="121"/>
      <c r="Q24" s="121"/>
      <c r="R24" s="121"/>
      <c r="S24" s="121"/>
      <c r="T24" s="121"/>
      <c r="U24" s="121"/>
      <c r="V24" s="164"/>
      <c r="W24" s="164"/>
      <c r="X24" s="164"/>
      <c r="Y24" s="164"/>
      <c r="Z24" s="164"/>
    </row>
    <row r="25" spans="1:26" x14ac:dyDescent="0.25">
      <c r="A25" s="132"/>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row>
    <row r="26" spans="1:26" x14ac:dyDescent="0.25">
      <c r="A26" s="132"/>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row>
    <row r="27" spans="1:26" x14ac:dyDescent="0.25">
      <c r="A27" s="132"/>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row>
    <row r="28" spans="1:26" x14ac:dyDescent="0.25">
      <c r="A28" s="132"/>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row>
    <row r="29" spans="1:26" x14ac:dyDescent="0.25">
      <c r="A29" s="132"/>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row>
    <row r="30" spans="1:26" x14ac:dyDescent="0.25">
      <c r="A30" s="132"/>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row>
    <row r="31" spans="1:26" x14ac:dyDescent="0.25">
      <c r="A31" s="132"/>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row>
    <row r="32" spans="1:26" x14ac:dyDescent="0.25">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row>
    <row r="33" spans="1:26" x14ac:dyDescent="0.25">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row>
    <row r="34" spans="1:26" x14ac:dyDescent="0.25">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row>
    <row r="35" spans="1:26" x14ac:dyDescent="0.25">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row>
    <row r="36" spans="1:26" x14ac:dyDescent="0.2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row>
    <row r="37" spans="1:26" x14ac:dyDescent="0.2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row>
    <row r="38" spans="1:26" x14ac:dyDescent="0.2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row>
    <row r="39" spans="1:26" x14ac:dyDescent="0.25">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row>
    <row r="40" spans="1:26" x14ac:dyDescent="0.2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row>
    <row r="41" spans="1:26" x14ac:dyDescent="0.25">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row>
    <row r="42" spans="1:26" x14ac:dyDescent="0.25">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row>
    <row r="43" spans="1:26" x14ac:dyDescent="0.25">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row>
    <row r="44" spans="1:26" x14ac:dyDescent="0.25">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row>
    <row r="45" spans="1:26" x14ac:dyDescent="0.25">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row>
    <row r="46" spans="1:26" x14ac:dyDescent="0.25">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row>
    <row r="47" spans="1:26" x14ac:dyDescent="0.25">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row>
    <row r="48" spans="1:26" x14ac:dyDescent="0.25">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row>
    <row r="49" spans="1:26" x14ac:dyDescent="0.25">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row>
    <row r="50" spans="1:26" x14ac:dyDescent="0.25">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row>
    <row r="51" spans="1:26" x14ac:dyDescent="0.25">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row>
    <row r="52" spans="1:26" x14ac:dyDescent="0.25">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row>
    <row r="53" spans="1:26" x14ac:dyDescent="0.25">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row>
    <row r="54" spans="1:26" x14ac:dyDescent="0.25">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row>
    <row r="55" spans="1:26" x14ac:dyDescent="0.25">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row>
    <row r="56" spans="1:26" x14ac:dyDescent="0.25">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row>
    <row r="57" spans="1:26" x14ac:dyDescent="0.25">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row>
    <row r="58" spans="1:26" x14ac:dyDescent="0.25">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row>
    <row r="59" spans="1:26" x14ac:dyDescent="0.25">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row>
    <row r="60" spans="1:26" x14ac:dyDescent="0.25">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row>
    <row r="61" spans="1:26" x14ac:dyDescent="0.25">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row>
    <row r="62" spans="1:26" x14ac:dyDescent="0.25">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row>
    <row r="63" spans="1:26" x14ac:dyDescent="0.25">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row>
    <row r="64" spans="1:26" x14ac:dyDescent="0.25">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row>
    <row r="65" spans="1:26" x14ac:dyDescent="0.25">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row>
    <row r="66" spans="1:26" x14ac:dyDescent="0.25">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row>
    <row r="67" spans="1:26" x14ac:dyDescent="0.25">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row>
    <row r="68" spans="1:26" x14ac:dyDescent="0.25">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row>
    <row r="69" spans="1:26" x14ac:dyDescent="0.25">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row>
    <row r="70" spans="1:26" x14ac:dyDescent="0.25">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row>
    <row r="71" spans="1:26" x14ac:dyDescent="0.25">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row>
    <row r="72" spans="1:26" x14ac:dyDescent="0.25">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row>
    <row r="73" spans="1:26" x14ac:dyDescent="0.25">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row>
    <row r="74" spans="1:26" x14ac:dyDescent="0.25">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row>
    <row r="75" spans="1:26" x14ac:dyDescent="0.25">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row>
    <row r="76" spans="1:26" x14ac:dyDescent="0.25">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row>
    <row r="77" spans="1:26" x14ac:dyDescent="0.25">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row>
    <row r="78" spans="1:26" x14ac:dyDescent="0.25">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row>
    <row r="79" spans="1:26" x14ac:dyDescent="0.25">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row>
    <row r="80" spans="1:26" x14ac:dyDescent="0.25">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row>
    <row r="81" spans="1:26" x14ac:dyDescent="0.25">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row>
    <row r="82" spans="1:26" x14ac:dyDescent="0.25">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row>
    <row r="83" spans="1:26" x14ac:dyDescent="0.25">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row>
    <row r="84" spans="1:26" x14ac:dyDescent="0.25">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row>
    <row r="85" spans="1:26" x14ac:dyDescent="0.25">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row>
    <row r="86" spans="1:26" x14ac:dyDescent="0.25">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row>
    <row r="87" spans="1:26" x14ac:dyDescent="0.25">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row>
    <row r="88" spans="1:26" x14ac:dyDescent="0.25">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row>
    <row r="89" spans="1:26" x14ac:dyDescent="0.25">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row>
    <row r="90" spans="1:26" x14ac:dyDescent="0.25">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row>
    <row r="91" spans="1:26"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row>
    <row r="92" spans="1:26" x14ac:dyDescent="0.25">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row>
    <row r="93" spans="1:26" x14ac:dyDescent="0.25">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row>
    <row r="94" spans="1:26" x14ac:dyDescent="0.25">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row>
    <row r="95" spans="1:26" x14ac:dyDescent="0.25">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row>
    <row r="96" spans="1:26" x14ac:dyDescent="0.25">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row>
    <row r="97" spans="1:26" x14ac:dyDescent="0.25">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row>
    <row r="98" spans="1:26" x14ac:dyDescent="0.25">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row>
    <row r="99" spans="1:26" x14ac:dyDescent="0.25">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row>
    <row r="100" spans="1:26" x14ac:dyDescent="0.25">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row>
    <row r="101" spans="1:26" x14ac:dyDescent="0.25">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row>
    <row r="102" spans="1:26" x14ac:dyDescent="0.25">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row>
    <row r="103" spans="1:26" x14ac:dyDescent="0.25">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row>
    <row r="104" spans="1:26" x14ac:dyDescent="0.25">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row>
    <row r="105" spans="1:26" x14ac:dyDescent="0.25">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row>
    <row r="106" spans="1:26" x14ac:dyDescent="0.25">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row>
    <row r="107" spans="1:26" x14ac:dyDescent="0.25">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row>
    <row r="108" spans="1:26" x14ac:dyDescent="0.25">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row>
    <row r="109" spans="1:26" x14ac:dyDescent="0.25">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row>
    <row r="110" spans="1:26" x14ac:dyDescent="0.25">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row>
    <row r="111" spans="1:26" x14ac:dyDescent="0.25">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row>
    <row r="112" spans="1:26" x14ac:dyDescent="0.25">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row>
    <row r="113" spans="1:26" x14ac:dyDescent="0.25">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row>
    <row r="114" spans="1:26" x14ac:dyDescent="0.25">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row>
    <row r="115" spans="1:26" x14ac:dyDescent="0.25">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row>
    <row r="116" spans="1:26" x14ac:dyDescent="0.25">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row>
    <row r="117" spans="1:26" x14ac:dyDescent="0.25">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row>
    <row r="118" spans="1:26" x14ac:dyDescent="0.25">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row>
    <row r="119" spans="1:26" x14ac:dyDescent="0.25">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row>
    <row r="120" spans="1:26" x14ac:dyDescent="0.25">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row>
    <row r="121" spans="1:26" x14ac:dyDescent="0.25">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row>
    <row r="122" spans="1:26" x14ac:dyDescent="0.25">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row>
    <row r="123" spans="1:26" x14ac:dyDescent="0.25">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row>
    <row r="124" spans="1:26" x14ac:dyDescent="0.25">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row>
    <row r="125" spans="1:26" x14ac:dyDescent="0.25">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row>
    <row r="126" spans="1:26" x14ac:dyDescent="0.25">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row>
    <row r="127" spans="1:26" x14ac:dyDescent="0.25">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row>
    <row r="128" spans="1:26" x14ac:dyDescent="0.25">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row>
    <row r="129" spans="1:26" x14ac:dyDescent="0.25">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row>
    <row r="130" spans="1:26" x14ac:dyDescent="0.25">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row>
    <row r="131" spans="1:26" x14ac:dyDescent="0.25">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row>
    <row r="132" spans="1:26" x14ac:dyDescent="0.25">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row>
    <row r="133" spans="1:26" x14ac:dyDescent="0.25">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row>
    <row r="134" spans="1:26" x14ac:dyDescent="0.25">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row>
    <row r="135" spans="1:26" x14ac:dyDescent="0.25">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row>
    <row r="136" spans="1:26" x14ac:dyDescent="0.25">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row>
    <row r="137" spans="1:26" x14ac:dyDescent="0.25">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row>
    <row r="138" spans="1:26" x14ac:dyDescent="0.25">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row>
    <row r="139" spans="1:26" x14ac:dyDescent="0.25">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row>
    <row r="140" spans="1:26" x14ac:dyDescent="0.25">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row>
    <row r="141" spans="1:26" x14ac:dyDescent="0.25">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row>
    <row r="142" spans="1:26" x14ac:dyDescent="0.25">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row>
    <row r="143" spans="1:26" x14ac:dyDescent="0.25">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row>
    <row r="144" spans="1:26" x14ac:dyDescent="0.25">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row>
    <row r="145" spans="1:26" x14ac:dyDescent="0.25">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row>
    <row r="146" spans="1:26" x14ac:dyDescent="0.25">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row>
    <row r="147" spans="1:26" x14ac:dyDescent="0.25">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row>
    <row r="148" spans="1:26" x14ac:dyDescent="0.25">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row>
    <row r="149" spans="1:26" x14ac:dyDescent="0.25">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row>
    <row r="150" spans="1:26" x14ac:dyDescent="0.25">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row>
    <row r="151" spans="1:26" x14ac:dyDescent="0.25">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row>
    <row r="152" spans="1:26" x14ac:dyDescent="0.25">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row>
    <row r="153" spans="1:26" x14ac:dyDescent="0.25">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row>
    <row r="154" spans="1:26" x14ac:dyDescent="0.25">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row>
    <row r="155" spans="1:26" x14ac:dyDescent="0.25">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row>
    <row r="156" spans="1:26" x14ac:dyDescent="0.25">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row>
    <row r="157" spans="1:26" x14ac:dyDescent="0.25">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row>
    <row r="158" spans="1:26" x14ac:dyDescent="0.25">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row>
    <row r="159" spans="1:26" x14ac:dyDescent="0.25">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row>
    <row r="160" spans="1:26" x14ac:dyDescent="0.25">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row>
    <row r="161" spans="1:26" x14ac:dyDescent="0.25">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row>
    <row r="162" spans="1:26" x14ac:dyDescent="0.25">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row>
    <row r="163" spans="1:26" x14ac:dyDescent="0.25">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row>
    <row r="164" spans="1:26" x14ac:dyDescent="0.25">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row>
    <row r="165" spans="1:26" x14ac:dyDescent="0.25">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row>
    <row r="166" spans="1:26" x14ac:dyDescent="0.25">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row>
    <row r="167" spans="1:26" x14ac:dyDescent="0.25">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row>
    <row r="168" spans="1:26" x14ac:dyDescent="0.25">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row>
    <row r="169" spans="1:26" x14ac:dyDescent="0.25">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row>
    <row r="170" spans="1:26" x14ac:dyDescent="0.25">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row>
    <row r="171" spans="1:26" x14ac:dyDescent="0.25">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row>
    <row r="172" spans="1:26" x14ac:dyDescent="0.25">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row>
    <row r="173" spans="1:26" x14ac:dyDescent="0.25">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row>
    <row r="174" spans="1:26" x14ac:dyDescent="0.25">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row>
    <row r="175" spans="1:26" x14ac:dyDescent="0.25">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row>
    <row r="176" spans="1:26" x14ac:dyDescent="0.25">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row>
    <row r="177" spans="1:26" x14ac:dyDescent="0.25">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row>
    <row r="178" spans="1:26" x14ac:dyDescent="0.25">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row>
    <row r="179" spans="1:26" x14ac:dyDescent="0.25">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row>
    <row r="180" spans="1:26" x14ac:dyDescent="0.25">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row>
    <row r="181" spans="1:26" x14ac:dyDescent="0.25">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row>
    <row r="182" spans="1:26" x14ac:dyDescent="0.25">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row>
    <row r="183" spans="1:26" x14ac:dyDescent="0.25">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row>
    <row r="184" spans="1:26" x14ac:dyDescent="0.25">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row>
    <row r="185" spans="1:26" x14ac:dyDescent="0.25">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row>
    <row r="186" spans="1:26" x14ac:dyDescent="0.25">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row>
    <row r="187" spans="1:26" x14ac:dyDescent="0.25">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row>
    <row r="188" spans="1:26" x14ac:dyDescent="0.25">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row>
    <row r="189" spans="1:26" x14ac:dyDescent="0.25">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row>
    <row r="190" spans="1:26" x14ac:dyDescent="0.25">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row>
    <row r="191" spans="1:26" x14ac:dyDescent="0.25">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row>
    <row r="192" spans="1:26" x14ac:dyDescent="0.25">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row>
    <row r="193" spans="1:26" x14ac:dyDescent="0.25">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row>
    <row r="194" spans="1:26" x14ac:dyDescent="0.25">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row>
    <row r="195" spans="1:26" x14ac:dyDescent="0.25">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row>
    <row r="196" spans="1:26" x14ac:dyDescent="0.25">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row>
    <row r="197" spans="1:26" x14ac:dyDescent="0.25">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row>
    <row r="198" spans="1:26" x14ac:dyDescent="0.25">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row>
    <row r="199" spans="1:26" x14ac:dyDescent="0.25">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row>
    <row r="200" spans="1:26" x14ac:dyDescent="0.25">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row>
    <row r="201" spans="1:26" x14ac:dyDescent="0.25">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row>
    <row r="202" spans="1:26" x14ac:dyDescent="0.25">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row>
    <row r="203" spans="1:26" x14ac:dyDescent="0.25">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row>
    <row r="204" spans="1:26" x14ac:dyDescent="0.25">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row>
    <row r="205" spans="1:26" x14ac:dyDescent="0.25">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row>
    <row r="206" spans="1:26" x14ac:dyDescent="0.25">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row>
    <row r="207" spans="1:26" x14ac:dyDescent="0.25">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row>
    <row r="208" spans="1:26" x14ac:dyDescent="0.25">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row>
    <row r="209" spans="1:26" x14ac:dyDescent="0.25">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row>
    <row r="210" spans="1:26" x14ac:dyDescent="0.25">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row>
    <row r="211" spans="1:26" x14ac:dyDescent="0.25">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row>
    <row r="212" spans="1:26" x14ac:dyDescent="0.25">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row>
    <row r="213" spans="1:26" x14ac:dyDescent="0.25">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row>
    <row r="214" spans="1:26" x14ac:dyDescent="0.25">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row>
    <row r="215" spans="1:26" x14ac:dyDescent="0.25">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row>
    <row r="216" spans="1:26" x14ac:dyDescent="0.25">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row>
    <row r="217" spans="1:26" x14ac:dyDescent="0.25">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row>
    <row r="218" spans="1:26" x14ac:dyDescent="0.25">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row>
    <row r="219" spans="1:26" x14ac:dyDescent="0.25">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row>
    <row r="220" spans="1:26" x14ac:dyDescent="0.25">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row>
    <row r="221" spans="1:26" x14ac:dyDescent="0.25">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row>
    <row r="222" spans="1:26" x14ac:dyDescent="0.25">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row>
    <row r="223" spans="1:26" x14ac:dyDescent="0.25">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row>
    <row r="224" spans="1:26" x14ac:dyDescent="0.25">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row>
    <row r="225" spans="1:26" x14ac:dyDescent="0.25">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row>
    <row r="226" spans="1:26" x14ac:dyDescent="0.25">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row>
    <row r="227" spans="1:26" x14ac:dyDescent="0.25">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row>
    <row r="228" spans="1:26" x14ac:dyDescent="0.25">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row>
    <row r="229" spans="1:26" x14ac:dyDescent="0.25">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row>
    <row r="230" spans="1:26" x14ac:dyDescent="0.25">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row>
    <row r="231" spans="1:26" x14ac:dyDescent="0.25">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row>
    <row r="232" spans="1:26" x14ac:dyDescent="0.25">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row>
    <row r="233" spans="1:26" x14ac:dyDescent="0.25">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row>
    <row r="234" spans="1:26" x14ac:dyDescent="0.25">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row>
    <row r="235" spans="1:26" x14ac:dyDescent="0.25">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row>
    <row r="236" spans="1:26" x14ac:dyDescent="0.25">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row>
    <row r="237" spans="1:26" x14ac:dyDescent="0.25">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row>
    <row r="238" spans="1:26" x14ac:dyDescent="0.25">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row>
    <row r="239" spans="1:26" x14ac:dyDescent="0.25">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row>
    <row r="240" spans="1:26" x14ac:dyDescent="0.25">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row>
    <row r="241" spans="1:26" x14ac:dyDescent="0.25">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row>
    <row r="242" spans="1:26" x14ac:dyDescent="0.25">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row>
    <row r="243" spans="1:26" x14ac:dyDescent="0.25">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row>
    <row r="244" spans="1:26" x14ac:dyDescent="0.25">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row>
    <row r="245" spans="1:26" x14ac:dyDescent="0.25">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row>
    <row r="246" spans="1:26" x14ac:dyDescent="0.25">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row>
    <row r="247" spans="1:26" x14ac:dyDescent="0.25">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row>
    <row r="248" spans="1:26" x14ac:dyDescent="0.25">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row>
    <row r="249" spans="1:26" x14ac:dyDescent="0.25">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row>
    <row r="250" spans="1:26" x14ac:dyDescent="0.25">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row>
    <row r="251" spans="1:26" x14ac:dyDescent="0.25">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row>
    <row r="252" spans="1:26" x14ac:dyDescent="0.25">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row>
    <row r="253" spans="1:26" x14ac:dyDescent="0.25">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row>
    <row r="254" spans="1:26" x14ac:dyDescent="0.25">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row>
    <row r="255" spans="1:26" x14ac:dyDescent="0.25">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row>
    <row r="256" spans="1:26" x14ac:dyDescent="0.25">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row>
    <row r="257" spans="1:26" x14ac:dyDescent="0.25">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row>
    <row r="258" spans="1:26" x14ac:dyDescent="0.25">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row>
    <row r="259" spans="1:26" x14ac:dyDescent="0.25">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row>
    <row r="260" spans="1:26" x14ac:dyDescent="0.25">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row>
    <row r="261" spans="1:26" x14ac:dyDescent="0.25">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row>
    <row r="262" spans="1:26" x14ac:dyDescent="0.25">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row>
    <row r="263" spans="1:26" x14ac:dyDescent="0.25">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row>
    <row r="264" spans="1:26" x14ac:dyDescent="0.25">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row>
    <row r="265" spans="1:26" x14ac:dyDescent="0.25">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row>
    <row r="266" spans="1:26" x14ac:dyDescent="0.25">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row>
    <row r="267" spans="1:26" x14ac:dyDescent="0.25">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row>
    <row r="268" spans="1:26" x14ac:dyDescent="0.25">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row>
    <row r="269" spans="1:26" x14ac:dyDescent="0.25">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row>
    <row r="270" spans="1:26" x14ac:dyDescent="0.25">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row>
    <row r="271" spans="1:26" x14ac:dyDescent="0.25">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row>
    <row r="272" spans="1:26" x14ac:dyDescent="0.25">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row>
    <row r="273" spans="1:26" x14ac:dyDescent="0.25">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row>
    <row r="274" spans="1:26" x14ac:dyDescent="0.25">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row>
    <row r="275" spans="1:26" x14ac:dyDescent="0.25">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row>
    <row r="276" spans="1:26" x14ac:dyDescent="0.25">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row>
    <row r="277" spans="1:26" x14ac:dyDescent="0.25">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row>
    <row r="278" spans="1:26" x14ac:dyDescent="0.25">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row>
    <row r="279" spans="1:26" x14ac:dyDescent="0.25">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row>
    <row r="280" spans="1:26" x14ac:dyDescent="0.25">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row>
    <row r="281" spans="1:26" x14ac:dyDescent="0.25">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row>
    <row r="282" spans="1:26" x14ac:dyDescent="0.25">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row>
    <row r="283" spans="1:26" x14ac:dyDescent="0.25">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row>
    <row r="284" spans="1:26" x14ac:dyDescent="0.25">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row>
    <row r="285" spans="1:26" x14ac:dyDescent="0.25">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row>
    <row r="286" spans="1:26" x14ac:dyDescent="0.25">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row>
    <row r="287" spans="1:26" x14ac:dyDescent="0.25">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row>
    <row r="288" spans="1:26" x14ac:dyDescent="0.25">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row>
    <row r="289" spans="1:26" x14ac:dyDescent="0.25">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row>
    <row r="290" spans="1:26" x14ac:dyDescent="0.25">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row>
    <row r="291" spans="1:26" x14ac:dyDescent="0.25">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row>
    <row r="292" spans="1:26" x14ac:dyDescent="0.25">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row>
    <row r="293" spans="1:26" x14ac:dyDescent="0.25">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row>
    <row r="294" spans="1:26" x14ac:dyDescent="0.25">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row>
    <row r="295" spans="1:26" x14ac:dyDescent="0.25">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row>
    <row r="296" spans="1:26" x14ac:dyDescent="0.25">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row>
    <row r="297" spans="1:26" x14ac:dyDescent="0.25">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row>
    <row r="298" spans="1:26" x14ac:dyDescent="0.25">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row>
    <row r="299" spans="1:26" x14ac:dyDescent="0.25">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row>
    <row r="300" spans="1:26" x14ac:dyDescent="0.25">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row>
    <row r="301" spans="1:26" x14ac:dyDescent="0.25">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row>
    <row r="302" spans="1:26" x14ac:dyDescent="0.25">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row>
    <row r="303" spans="1:26" x14ac:dyDescent="0.25">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row>
    <row r="304" spans="1:26" x14ac:dyDescent="0.25">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row>
    <row r="305" spans="1:26" x14ac:dyDescent="0.25">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row>
    <row r="306" spans="1:26" x14ac:dyDescent="0.25">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row>
    <row r="307" spans="1:26" x14ac:dyDescent="0.25">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row>
    <row r="308" spans="1:26" x14ac:dyDescent="0.25">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row>
    <row r="309" spans="1:26" x14ac:dyDescent="0.25">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row>
    <row r="310" spans="1:26" x14ac:dyDescent="0.25">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row>
    <row r="311" spans="1:26" x14ac:dyDescent="0.25">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row>
    <row r="312" spans="1:26" x14ac:dyDescent="0.25">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row>
    <row r="313" spans="1:26" x14ac:dyDescent="0.25">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c r="W313" s="132"/>
      <c r="X313" s="132"/>
      <c r="Y313" s="132"/>
      <c r="Z313" s="132"/>
    </row>
    <row r="314" spans="1:26" x14ac:dyDescent="0.25">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c r="W314" s="132"/>
      <c r="X314" s="132"/>
      <c r="Y314" s="132"/>
      <c r="Z314" s="132"/>
    </row>
    <row r="315" spans="1:26" x14ac:dyDescent="0.25">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c r="W315" s="132"/>
      <c r="X315" s="132"/>
      <c r="Y315" s="132"/>
      <c r="Z315" s="132"/>
    </row>
    <row r="316" spans="1:26" x14ac:dyDescent="0.25">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c r="W316" s="132"/>
      <c r="X316" s="132"/>
      <c r="Y316" s="132"/>
      <c r="Z316" s="132"/>
    </row>
    <row r="317" spans="1:26" x14ac:dyDescent="0.25">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c r="W317" s="132"/>
      <c r="X317" s="132"/>
      <c r="Y317" s="132"/>
      <c r="Z317" s="132"/>
    </row>
    <row r="318" spans="1:26" x14ac:dyDescent="0.25">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c r="W318" s="132"/>
      <c r="X318" s="132"/>
      <c r="Y318" s="132"/>
      <c r="Z318" s="132"/>
    </row>
    <row r="319" spans="1:26" x14ac:dyDescent="0.25">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c r="W319" s="132"/>
      <c r="X319" s="132"/>
      <c r="Y319" s="132"/>
      <c r="Z319" s="132"/>
    </row>
    <row r="320" spans="1:26" x14ac:dyDescent="0.25">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c r="W320" s="132"/>
      <c r="X320" s="132"/>
      <c r="Y320" s="132"/>
      <c r="Z320" s="132"/>
    </row>
    <row r="321" spans="1:26" x14ac:dyDescent="0.25">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c r="W321" s="132"/>
      <c r="X321" s="132"/>
      <c r="Y321" s="132"/>
      <c r="Z321" s="132"/>
    </row>
    <row r="322" spans="1:26" x14ac:dyDescent="0.25">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c r="W322" s="132"/>
      <c r="X322" s="132"/>
      <c r="Y322" s="132"/>
      <c r="Z322" s="132"/>
    </row>
    <row r="323" spans="1:26" x14ac:dyDescent="0.25">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c r="W323" s="132"/>
      <c r="X323" s="132"/>
      <c r="Y323" s="132"/>
      <c r="Z323" s="132"/>
    </row>
    <row r="324" spans="1:26" x14ac:dyDescent="0.25">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c r="W324" s="132"/>
      <c r="X324" s="132"/>
      <c r="Y324" s="132"/>
      <c r="Z324" s="132"/>
    </row>
    <row r="325" spans="1:26" x14ac:dyDescent="0.25">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c r="W325" s="132"/>
      <c r="X325" s="132"/>
      <c r="Y325" s="132"/>
      <c r="Z325" s="132"/>
    </row>
    <row r="326" spans="1:26" x14ac:dyDescent="0.25">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c r="W326" s="132"/>
      <c r="X326" s="132"/>
      <c r="Y326" s="132"/>
      <c r="Z326" s="132"/>
    </row>
    <row r="327" spans="1:26" x14ac:dyDescent="0.25">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c r="W327" s="132"/>
      <c r="X327" s="132"/>
      <c r="Y327" s="132"/>
      <c r="Z327" s="132"/>
    </row>
    <row r="328" spans="1:26" x14ac:dyDescent="0.25">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c r="W328" s="132"/>
      <c r="X328" s="132"/>
      <c r="Y328" s="132"/>
      <c r="Z328" s="132"/>
    </row>
    <row r="329" spans="1:26" x14ac:dyDescent="0.25">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row>
    <row r="330" spans="1:26" x14ac:dyDescent="0.25">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c r="W330" s="132"/>
      <c r="X330" s="132"/>
      <c r="Y330" s="132"/>
      <c r="Z330" s="132"/>
    </row>
    <row r="331" spans="1:26" x14ac:dyDescent="0.25">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c r="W331" s="132"/>
      <c r="X331" s="132"/>
      <c r="Y331" s="132"/>
      <c r="Z331" s="132"/>
    </row>
    <row r="332" spans="1:26" x14ac:dyDescent="0.25">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c r="W332" s="132"/>
      <c r="X332" s="132"/>
      <c r="Y332" s="132"/>
      <c r="Z332" s="132"/>
    </row>
    <row r="333" spans="1:26" x14ac:dyDescent="0.25">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row>
    <row r="334" spans="1:26" x14ac:dyDescent="0.25">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c r="W334" s="132"/>
      <c r="X334" s="132"/>
      <c r="Y334" s="132"/>
      <c r="Z334" s="132"/>
    </row>
    <row r="335" spans="1:26" x14ac:dyDescent="0.25">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c r="W335" s="132"/>
      <c r="X335" s="132"/>
      <c r="Y335" s="132"/>
      <c r="Z335" s="132"/>
    </row>
    <row r="336" spans="1:26" x14ac:dyDescent="0.25">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c r="W336" s="132"/>
      <c r="X336" s="132"/>
      <c r="Y336" s="132"/>
      <c r="Z336" s="132"/>
    </row>
    <row r="337" spans="1:26" x14ac:dyDescent="0.25">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c r="W337" s="132"/>
      <c r="X337" s="132"/>
      <c r="Y337" s="132"/>
      <c r="Z337" s="132"/>
    </row>
    <row r="338" spans="1:26" x14ac:dyDescent="0.25">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row>
    <row r="339" spans="1:26" x14ac:dyDescent="0.25">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c r="W339" s="132"/>
      <c r="X339" s="132"/>
      <c r="Y339" s="132"/>
      <c r="Z339" s="132"/>
    </row>
    <row r="340" spans="1:26" x14ac:dyDescent="0.25">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row>
    <row r="341" spans="1:26" x14ac:dyDescent="0.25">
      <c r="A341" s="132"/>
      <c r="B341" s="132"/>
      <c r="C341" s="132"/>
      <c r="D341" s="132"/>
      <c r="E341" s="132"/>
      <c r="F341" s="132"/>
      <c r="G341" s="132"/>
      <c r="H341" s="132"/>
      <c r="I341" s="132"/>
      <c r="J341" s="132"/>
      <c r="K341" s="132"/>
      <c r="L341" s="132"/>
      <c r="M341" s="132"/>
      <c r="N341" s="132"/>
      <c r="O341" s="132"/>
      <c r="P341" s="132"/>
      <c r="Q341" s="132"/>
      <c r="R341" s="132"/>
      <c r="S341" s="132"/>
      <c r="T341" s="132"/>
      <c r="U341" s="132"/>
      <c r="V341" s="132"/>
      <c r="W341" s="132"/>
      <c r="X341" s="132"/>
      <c r="Y341" s="132"/>
      <c r="Z341" s="132"/>
    </row>
    <row r="342" spans="1:26" x14ac:dyDescent="0.25">
      <c r="A342" s="132"/>
      <c r="B342" s="132"/>
      <c r="C342" s="132"/>
      <c r="D342" s="132"/>
      <c r="E342" s="132"/>
      <c r="F342" s="132"/>
      <c r="G342" s="132"/>
      <c r="H342" s="132"/>
      <c r="I342" s="132"/>
      <c r="J342" s="132"/>
      <c r="K342" s="132"/>
      <c r="L342" s="132"/>
      <c r="M342" s="132"/>
      <c r="N342" s="132"/>
      <c r="O342" s="132"/>
      <c r="P342" s="132"/>
      <c r="Q342" s="132"/>
      <c r="R342" s="132"/>
      <c r="S342" s="132"/>
      <c r="T342" s="132"/>
      <c r="U342" s="132"/>
      <c r="V342" s="132"/>
      <c r="W342" s="132"/>
      <c r="X342" s="132"/>
      <c r="Y342" s="132"/>
      <c r="Z342" s="132"/>
    </row>
    <row r="343" spans="1:26" x14ac:dyDescent="0.25">
      <c r="A343" s="132"/>
      <c r="B343" s="132"/>
      <c r="C343" s="132"/>
      <c r="D343" s="132"/>
      <c r="E343" s="132"/>
      <c r="F343" s="132"/>
      <c r="G343" s="132"/>
      <c r="H343" s="132"/>
      <c r="I343" s="132"/>
      <c r="J343" s="132"/>
      <c r="K343" s="132"/>
      <c r="L343" s="132"/>
      <c r="M343" s="132"/>
      <c r="N343" s="132"/>
      <c r="O343" s="132"/>
      <c r="P343" s="132"/>
      <c r="Q343" s="132"/>
      <c r="R343" s="132"/>
      <c r="S343" s="132"/>
      <c r="T343" s="132"/>
      <c r="U343" s="132"/>
      <c r="V343" s="132"/>
      <c r="W343" s="132"/>
      <c r="X343" s="132"/>
      <c r="Y343" s="132"/>
      <c r="Z343" s="132"/>
    </row>
    <row r="344" spans="1:26" x14ac:dyDescent="0.25">
      <c r="A344" s="132"/>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2"/>
      <c r="X344" s="132"/>
      <c r="Y344" s="132"/>
      <c r="Z344" s="132"/>
    </row>
    <row r="345" spans="1:26" x14ac:dyDescent="0.25">
      <c r="A345" s="132"/>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2"/>
      <c r="X345" s="132"/>
      <c r="Y345" s="132"/>
      <c r="Z345" s="132"/>
    </row>
    <row r="346" spans="1:26" x14ac:dyDescent="0.25">
      <c r="A346" s="132"/>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2"/>
      <c r="X346" s="132"/>
      <c r="Y346" s="132"/>
      <c r="Z346" s="132"/>
    </row>
    <row r="347" spans="1:26" x14ac:dyDescent="0.25">
      <c r="A347" s="132"/>
      <c r="B347" s="132"/>
      <c r="C347" s="132"/>
      <c r="D347" s="132"/>
      <c r="E347" s="132"/>
      <c r="F347" s="132"/>
      <c r="G347" s="132"/>
      <c r="H347" s="132"/>
      <c r="I347" s="132"/>
      <c r="J347" s="132"/>
      <c r="K347" s="132"/>
      <c r="L347" s="132"/>
      <c r="M347" s="132"/>
      <c r="N347" s="132"/>
      <c r="O347" s="132"/>
      <c r="P347" s="132"/>
      <c r="Q347" s="132"/>
      <c r="R347" s="132"/>
      <c r="S347" s="132"/>
      <c r="T347" s="132"/>
      <c r="U347" s="132"/>
      <c r="V347" s="132"/>
      <c r="W347" s="132"/>
      <c r="X347" s="132"/>
      <c r="Y347" s="132"/>
      <c r="Z347" s="132"/>
    </row>
    <row r="348" spans="1:26" x14ac:dyDescent="0.25">
      <c r="A348" s="132"/>
      <c r="B348" s="132"/>
      <c r="C348" s="132"/>
      <c r="D348" s="132"/>
      <c r="E348" s="132"/>
      <c r="F348" s="132"/>
      <c r="G348" s="132"/>
      <c r="H348" s="132"/>
      <c r="I348" s="132"/>
      <c r="J348" s="132"/>
      <c r="K348" s="132"/>
      <c r="L348" s="132"/>
      <c r="M348" s="132"/>
      <c r="N348" s="132"/>
      <c r="O348" s="132"/>
      <c r="P348" s="132"/>
      <c r="Q348" s="132"/>
      <c r="R348" s="132"/>
      <c r="S348" s="132"/>
      <c r="T348" s="132"/>
      <c r="U348" s="132"/>
      <c r="V348" s="132"/>
      <c r="W348" s="132"/>
      <c r="X348" s="132"/>
      <c r="Y348" s="132"/>
      <c r="Z348" s="132"/>
    </row>
    <row r="349" spans="1:26" x14ac:dyDescent="0.25">
      <c r="A349" s="132"/>
      <c r="B349" s="132"/>
      <c r="C349" s="132"/>
      <c r="D349" s="132"/>
      <c r="E349" s="132"/>
      <c r="F349" s="132"/>
      <c r="G349" s="132"/>
      <c r="H349" s="132"/>
      <c r="I349" s="132"/>
      <c r="J349" s="132"/>
      <c r="K349" s="132"/>
      <c r="L349" s="132"/>
      <c r="M349" s="132"/>
      <c r="N349" s="132"/>
      <c r="O349" s="132"/>
      <c r="P349" s="132"/>
      <c r="Q349" s="132"/>
      <c r="R349" s="132"/>
      <c r="S349" s="132"/>
      <c r="T349" s="132"/>
      <c r="U349" s="132"/>
      <c r="V349" s="132"/>
      <c r="W349" s="132"/>
      <c r="X349" s="132"/>
      <c r="Y349" s="132"/>
      <c r="Z349" s="132"/>
    </row>
    <row r="350" spans="1:26" x14ac:dyDescent="0.25">
      <c r="A350" s="132"/>
      <c r="B350" s="132"/>
      <c r="C350" s="132"/>
      <c r="D350" s="132"/>
      <c r="E350" s="132"/>
      <c r="F350" s="132"/>
      <c r="G350" s="132"/>
      <c r="H350" s="132"/>
      <c r="I350" s="132"/>
      <c r="J350" s="132"/>
      <c r="K350" s="132"/>
      <c r="L350" s="132"/>
      <c r="M350" s="132"/>
      <c r="N350" s="132"/>
      <c r="O350" s="132"/>
      <c r="P350" s="132"/>
      <c r="Q350" s="132"/>
      <c r="R350" s="132"/>
      <c r="S350" s="132"/>
      <c r="T350" s="132"/>
      <c r="U350" s="132"/>
      <c r="V350" s="132"/>
      <c r="W350" s="132"/>
      <c r="X350" s="132"/>
      <c r="Y350" s="132"/>
      <c r="Z350" s="132"/>
    </row>
    <row r="351" spans="1:26" x14ac:dyDescent="0.25">
      <c r="A351" s="132"/>
      <c r="B351" s="132"/>
      <c r="C351" s="132"/>
      <c r="D351" s="132"/>
      <c r="E351" s="132"/>
      <c r="F351" s="132"/>
      <c r="G351" s="132"/>
      <c r="H351" s="132"/>
      <c r="I351" s="132"/>
      <c r="J351" s="132"/>
      <c r="K351" s="132"/>
      <c r="L351" s="132"/>
      <c r="M351" s="132"/>
      <c r="N351" s="132"/>
      <c r="O351" s="132"/>
      <c r="P351" s="132"/>
      <c r="Q351" s="132"/>
      <c r="R351" s="132"/>
      <c r="S351" s="132"/>
      <c r="T351" s="132"/>
      <c r="U351" s="132"/>
      <c r="V351" s="132"/>
      <c r="W351" s="132"/>
      <c r="X351" s="132"/>
      <c r="Y351" s="132"/>
      <c r="Z351" s="132"/>
    </row>
    <row r="352" spans="1:26" x14ac:dyDescent="0.25">
      <c r="A352" s="132"/>
      <c r="B352" s="132"/>
      <c r="C352" s="132"/>
      <c r="D352" s="132"/>
      <c r="E352" s="132"/>
      <c r="F352" s="132"/>
      <c r="G352" s="132"/>
      <c r="H352" s="132"/>
      <c r="I352" s="132"/>
      <c r="J352" s="132"/>
      <c r="K352" s="132"/>
      <c r="L352" s="132"/>
      <c r="M352" s="132"/>
      <c r="N352" s="132"/>
      <c r="O352" s="132"/>
      <c r="P352" s="132"/>
      <c r="Q352" s="132"/>
      <c r="R352" s="132"/>
      <c r="S352" s="132"/>
      <c r="T352" s="132"/>
      <c r="U352" s="132"/>
      <c r="V352" s="132"/>
      <c r="W352" s="132"/>
      <c r="X352" s="132"/>
      <c r="Y352" s="132"/>
      <c r="Z352" s="132"/>
    </row>
    <row r="353" spans="1:26" x14ac:dyDescent="0.25">
      <c r="A353" s="132"/>
      <c r="B353" s="132"/>
      <c r="C353" s="132"/>
      <c r="D353" s="132"/>
      <c r="E353" s="132"/>
      <c r="F353" s="132"/>
      <c r="G353" s="132"/>
      <c r="H353" s="132"/>
      <c r="I353" s="132"/>
      <c r="J353" s="132"/>
      <c r="K353" s="132"/>
      <c r="L353" s="132"/>
      <c r="M353" s="132"/>
      <c r="N353" s="132"/>
      <c r="O353" s="132"/>
      <c r="P353" s="132"/>
      <c r="Q353" s="132"/>
      <c r="R353" s="132"/>
      <c r="S353" s="132"/>
      <c r="T353" s="132"/>
      <c r="U353" s="132"/>
      <c r="V353" s="132"/>
      <c r="W353" s="132"/>
      <c r="X353" s="132"/>
      <c r="Y353" s="132"/>
      <c r="Z353" s="132"/>
    </row>
    <row r="354" spans="1:26" x14ac:dyDescent="0.25">
      <c r="A354" s="132"/>
      <c r="B354" s="132"/>
      <c r="C354" s="132"/>
      <c r="D354" s="132"/>
      <c r="E354" s="132"/>
      <c r="F354" s="132"/>
      <c r="G354" s="132"/>
      <c r="H354" s="132"/>
      <c r="I354" s="132"/>
      <c r="J354" s="132"/>
      <c r="K354" s="132"/>
      <c r="L354" s="132"/>
      <c r="M354" s="132"/>
      <c r="N354" s="132"/>
      <c r="O354" s="132"/>
      <c r="P354" s="132"/>
      <c r="Q354" s="132"/>
      <c r="R354" s="132"/>
      <c r="S354" s="132"/>
      <c r="T354" s="132"/>
      <c r="U354" s="132"/>
      <c r="V354" s="132"/>
      <c r="W354" s="132"/>
      <c r="X354" s="132"/>
      <c r="Y354" s="132"/>
      <c r="Z354" s="132"/>
    </row>
    <row r="355" spans="1:26" x14ac:dyDescent="0.25">
      <c r="A355" s="132"/>
      <c r="B355" s="132"/>
      <c r="C355" s="132"/>
      <c r="D355" s="132"/>
      <c r="E355" s="132"/>
      <c r="F355" s="132"/>
      <c r="G355" s="132"/>
      <c r="H355" s="132"/>
      <c r="I355" s="132"/>
      <c r="J355" s="132"/>
      <c r="K355" s="132"/>
      <c r="L355" s="132"/>
      <c r="M355" s="132"/>
      <c r="N355" s="132"/>
      <c r="O355" s="132"/>
      <c r="P355" s="132"/>
      <c r="Q355" s="132"/>
      <c r="R355" s="132"/>
      <c r="S355" s="132"/>
      <c r="T355" s="132"/>
      <c r="U355" s="132"/>
      <c r="V355" s="132"/>
      <c r="W355" s="132"/>
      <c r="X355" s="132"/>
      <c r="Y355" s="132"/>
      <c r="Z355" s="132"/>
    </row>
    <row r="356" spans="1:26" x14ac:dyDescent="0.25">
      <c r="A356" s="132"/>
      <c r="B356" s="132"/>
      <c r="C356" s="132"/>
      <c r="D356" s="132"/>
      <c r="E356" s="132"/>
      <c r="F356" s="132"/>
      <c r="G356" s="132"/>
      <c r="H356" s="132"/>
      <c r="I356" s="132"/>
      <c r="J356" s="132"/>
      <c r="K356" s="132"/>
      <c r="L356" s="132"/>
      <c r="M356" s="132"/>
      <c r="N356" s="132"/>
      <c r="O356" s="132"/>
      <c r="P356" s="132"/>
      <c r="Q356" s="132"/>
      <c r="R356" s="132"/>
      <c r="S356" s="132"/>
      <c r="T356" s="132"/>
      <c r="U356" s="132"/>
      <c r="V356" s="132"/>
      <c r="W356" s="132"/>
      <c r="X356" s="132"/>
      <c r="Y356" s="132"/>
      <c r="Z356" s="132"/>
    </row>
    <row r="357" spans="1:26" x14ac:dyDescent="0.25">
      <c r="A357" s="132"/>
      <c r="B357" s="132"/>
      <c r="C357" s="132"/>
      <c r="D357" s="132"/>
      <c r="E357" s="132"/>
      <c r="F357" s="132"/>
      <c r="G357" s="132"/>
      <c r="H357" s="132"/>
      <c r="I357" s="132"/>
      <c r="J357" s="132"/>
      <c r="K357" s="132"/>
      <c r="L357" s="132"/>
      <c r="M357" s="132"/>
      <c r="N357" s="132"/>
      <c r="O357" s="132"/>
      <c r="P357" s="132"/>
      <c r="Q357" s="132"/>
      <c r="R357" s="132"/>
      <c r="S357" s="132"/>
      <c r="T357" s="132"/>
      <c r="U357" s="132"/>
      <c r="V357" s="132"/>
      <c r="W357" s="132"/>
      <c r="X357" s="132"/>
      <c r="Y357" s="132"/>
      <c r="Z357" s="132"/>
    </row>
    <row r="358" spans="1:26" x14ac:dyDescent="0.25">
      <c r="A358" s="132"/>
      <c r="B358" s="132"/>
      <c r="C358" s="132"/>
      <c r="D358" s="132"/>
      <c r="E358" s="132"/>
      <c r="F358" s="132"/>
      <c r="G358" s="132"/>
      <c r="H358" s="132"/>
      <c r="I358" s="132"/>
      <c r="J358" s="132"/>
      <c r="K358" s="132"/>
      <c r="L358" s="132"/>
      <c r="M358" s="132"/>
      <c r="N358" s="132"/>
      <c r="O358" s="132"/>
      <c r="P358" s="132"/>
      <c r="Q358" s="132"/>
      <c r="R358" s="132"/>
      <c r="S358" s="132"/>
      <c r="T358" s="132"/>
      <c r="U358" s="132"/>
      <c r="V358" s="132"/>
      <c r="W358" s="132"/>
      <c r="X358" s="132"/>
      <c r="Y358" s="132"/>
      <c r="Z358" s="132"/>
    </row>
    <row r="359" spans="1:26" x14ac:dyDescent="0.25">
      <c r="A359" s="132"/>
      <c r="B359" s="132"/>
      <c r="C359" s="132"/>
      <c r="D359" s="132"/>
      <c r="E359" s="132"/>
      <c r="F359" s="132"/>
      <c r="G359" s="132"/>
      <c r="H359" s="132"/>
      <c r="I359" s="132"/>
      <c r="J359" s="132"/>
      <c r="K359" s="132"/>
      <c r="L359" s="132"/>
      <c r="M359" s="132"/>
      <c r="N359" s="132"/>
      <c r="O359" s="132"/>
      <c r="P359" s="132"/>
      <c r="Q359" s="132"/>
      <c r="R359" s="132"/>
      <c r="S359" s="132"/>
      <c r="T359" s="132"/>
      <c r="U359" s="132"/>
      <c r="V359" s="132"/>
      <c r="W359" s="132"/>
      <c r="X359" s="132"/>
      <c r="Y359" s="132"/>
      <c r="Z359" s="132"/>
    </row>
    <row r="360" spans="1:26" x14ac:dyDescent="0.25">
      <c r="A360" s="132"/>
      <c r="B360" s="132"/>
      <c r="C360" s="132"/>
      <c r="D360" s="132"/>
      <c r="E360" s="132"/>
      <c r="F360" s="132"/>
      <c r="G360" s="132"/>
      <c r="H360" s="132"/>
      <c r="I360" s="132"/>
      <c r="J360" s="132"/>
      <c r="K360" s="132"/>
      <c r="L360" s="132"/>
      <c r="M360" s="132"/>
      <c r="N360" s="132"/>
      <c r="O360" s="132"/>
      <c r="P360" s="132"/>
      <c r="Q360" s="132"/>
      <c r="R360" s="132"/>
      <c r="S360" s="132"/>
      <c r="T360" s="132"/>
      <c r="U360" s="132"/>
      <c r="V360" s="132"/>
      <c r="W360" s="132"/>
      <c r="X360" s="132"/>
      <c r="Y360" s="132"/>
      <c r="Z360" s="132"/>
    </row>
    <row r="361" spans="1:26" x14ac:dyDescent="0.25">
      <c r="A361" s="132"/>
      <c r="B361" s="132"/>
      <c r="C361" s="132"/>
      <c r="D361" s="132"/>
      <c r="E361" s="132"/>
      <c r="F361" s="132"/>
      <c r="G361" s="132"/>
      <c r="H361" s="132"/>
      <c r="I361" s="132"/>
      <c r="J361" s="132"/>
      <c r="K361" s="132"/>
      <c r="L361" s="132"/>
      <c r="M361" s="132"/>
      <c r="N361" s="132"/>
      <c r="O361" s="132"/>
      <c r="P361" s="132"/>
      <c r="Q361" s="132"/>
      <c r="R361" s="132"/>
      <c r="S361" s="132"/>
      <c r="T361" s="132"/>
      <c r="U361" s="132"/>
      <c r="V361" s="132"/>
      <c r="W361" s="132"/>
      <c r="X361" s="132"/>
      <c r="Y361" s="132"/>
      <c r="Z361" s="132"/>
    </row>
    <row r="362" spans="1:26" x14ac:dyDescent="0.25">
      <c r="A362" s="132"/>
      <c r="B362" s="132"/>
      <c r="C362" s="132"/>
      <c r="D362" s="132"/>
      <c r="E362" s="132"/>
      <c r="F362" s="132"/>
      <c r="G362" s="132"/>
      <c r="H362" s="132"/>
      <c r="I362" s="132"/>
      <c r="J362" s="132"/>
      <c r="K362" s="132"/>
      <c r="L362" s="132"/>
      <c r="M362" s="132"/>
      <c r="N362" s="132"/>
      <c r="O362" s="132"/>
      <c r="P362" s="132"/>
      <c r="Q362" s="132"/>
      <c r="R362" s="132"/>
      <c r="S362" s="132"/>
      <c r="T362" s="132"/>
      <c r="U362" s="132"/>
      <c r="V362" s="132"/>
      <c r="W362" s="132"/>
      <c r="X362" s="132"/>
      <c r="Y362" s="132"/>
      <c r="Z362" s="132"/>
    </row>
  </sheetData>
  <mergeCells count="19">
    <mergeCell ref="A20:O20"/>
    <mergeCell ref="A14:O14"/>
    <mergeCell ref="A15:O15"/>
    <mergeCell ref="A7:O7"/>
    <mergeCell ref="B21:B22"/>
    <mergeCell ref="E21:I21"/>
    <mergeCell ref="A21:A22"/>
    <mergeCell ref="C21:C22"/>
    <mergeCell ref="D21:D22"/>
    <mergeCell ref="J21:O21"/>
    <mergeCell ref="A9:O9"/>
    <mergeCell ref="A10:O10"/>
    <mergeCell ref="A11:O11"/>
    <mergeCell ref="A12:O12"/>
    <mergeCell ref="A13:O13"/>
    <mergeCell ref="A16:O16"/>
    <mergeCell ref="A17:O17"/>
    <mergeCell ref="A18:O18"/>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4"/>
  <sheetViews>
    <sheetView topLeftCell="T63" zoomScaleNormal="100" zoomScaleSheetLayoutView="70" workbookViewId="0">
      <selection activeCell="M23" sqref="M23:N24"/>
    </sheetView>
  </sheetViews>
  <sheetFormatPr defaultRowHeight="15.75" x14ac:dyDescent="0.2"/>
  <cols>
    <col min="1" max="1" width="61.7109375" style="166" customWidth="1"/>
    <col min="2" max="2" width="18.5703125" style="166" customWidth="1"/>
    <col min="3" max="3" width="17.85546875" style="166" customWidth="1"/>
    <col min="4" max="9" width="16.85546875" style="166" customWidth="1"/>
    <col min="10" max="10" width="18.7109375" style="166" customWidth="1"/>
    <col min="11" max="28" width="16.85546875" style="166" customWidth="1"/>
    <col min="29" max="29" width="16.7109375" style="166" customWidth="1"/>
    <col min="30" max="30" width="13.28515625" style="168" bestFit="1" customWidth="1"/>
    <col min="31" max="31" width="14.7109375" style="168" customWidth="1"/>
    <col min="32" max="33" width="9.140625" style="168"/>
    <col min="34" max="241" width="9.140625" style="167"/>
    <col min="242" max="242" width="61.7109375" style="167" customWidth="1"/>
    <col min="243" max="243" width="18.5703125" style="167" customWidth="1"/>
    <col min="244" max="250" width="16.85546875" style="167" customWidth="1"/>
    <col min="251" max="251" width="18.7109375" style="167" customWidth="1"/>
    <col min="252" max="269" width="16.85546875" style="167" customWidth="1"/>
    <col min="270" max="285" width="16.7109375" style="167" customWidth="1"/>
    <col min="286" max="286" width="13.28515625" style="167" bestFit="1" customWidth="1"/>
    <col min="287" max="287" width="14.7109375" style="167" customWidth="1"/>
    <col min="288" max="497" width="9.140625" style="167"/>
    <col min="498" max="498" width="61.7109375" style="167" customWidth="1"/>
    <col min="499" max="499" width="18.5703125" style="167" customWidth="1"/>
    <col min="500" max="506" width="16.85546875" style="167" customWidth="1"/>
    <col min="507" max="507" width="18.7109375" style="167" customWidth="1"/>
    <col min="508" max="525" width="16.85546875" style="167" customWidth="1"/>
    <col min="526" max="541" width="16.7109375" style="167" customWidth="1"/>
    <col min="542" max="542" width="13.28515625" style="167" bestFit="1" customWidth="1"/>
    <col min="543" max="543" width="14.7109375" style="167" customWidth="1"/>
    <col min="544" max="753" width="9.140625" style="167"/>
    <col min="754" max="754" width="61.7109375" style="167" customWidth="1"/>
    <col min="755" max="755" width="18.5703125" style="167" customWidth="1"/>
    <col min="756" max="762" width="16.85546875" style="167" customWidth="1"/>
    <col min="763" max="763" width="18.7109375" style="167" customWidth="1"/>
    <col min="764" max="781" width="16.85546875" style="167" customWidth="1"/>
    <col min="782" max="797" width="16.7109375" style="167" customWidth="1"/>
    <col min="798" max="798" width="13.28515625" style="167" bestFit="1" customWidth="1"/>
    <col min="799" max="799" width="14.7109375" style="167" customWidth="1"/>
    <col min="800" max="1009" width="9.140625" style="167"/>
    <col min="1010" max="1010" width="61.7109375" style="167" customWidth="1"/>
    <col min="1011" max="1011" width="18.5703125" style="167" customWidth="1"/>
    <col min="1012" max="1018" width="16.85546875" style="167" customWidth="1"/>
    <col min="1019" max="1019" width="18.7109375" style="167" customWidth="1"/>
    <col min="1020" max="1037" width="16.85546875" style="167" customWidth="1"/>
    <col min="1038" max="1053" width="16.7109375" style="167" customWidth="1"/>
    <col min="1054" max="1054" width="13.28515625" style="167" bestFit="1" customWidth="1"/>
    <col min="1055" max="1055" width="14.7109375" style="167" customWidth="1"/>
    <col min="1056" max="1265" width="9.140625" style="167"/>
    <col min="1266" max="1266" width="61.7109375" style="167" customWidth="1"/>
    <col min="1267" max="1267" width="18.5703125" style="167" customWidth="1"/>
    <col min="1268" max="1274" width="16.85546875" style="167" customWidth="1"/>
    <col min="1275" max="1275" width="18.7109375" style="167" customWidth="1"/>
    <col min="1276" max="1293" width="16.85546875" style="167" customWidth="1"/>
    <col min="1294" max="1309" width="16.7109375" style="167" customWidth="1"/>
    <col min="1310" max="1310" width="13.28515625" style="167" bestFit="1" customWidth="1"/>
    <col min="1311" max="1311" width="14.7109375" style="167" customWidth="1"/>
    <col min="1312" max="1521" width="9.140625" style="167"/>
    <col min="1522" max="1522" width="61.7109375" style="167" customWidth="1"/>
    <col min="1523" max="1523" width="18.5703125" style="167" customWidth="1"/>
    <col min="1524" max="1530" width="16.85546875" style="167" customWidth="1"/>
    <col min="1531" max="1531" width="18.7109375" style="167" customWidth="1"/>
    <col min="1532" max="1549" width="16.85546875" style="167" customWidth="1"/>
    <col min="1550" max="1565" width="16.7109375" style="167" customWidth="1"/>
    <col min="1566" max="1566" width="13.28515625" style="167" bestFit="1" customWidth="1"/>
    <col min="1567" max="1567" width="14.7109375" style="167" customWidth="1"/>
    <col min="1568" max="1777" width="9.140625" style="167"/>
    <col min="1778" max="1778" width="61.7109375" style="167" customWidth="1"/>
    <col min="1779" max="1779" width="18.5703125" style="167" customWidth="1"/>
    <col min="1780" max="1786" width="16.85546875" style="167" customWidth="1"/>
    <col min="1787" max="1787" width="18.7109375" style="167" customWidth="1"/>
    <col min="1788" max="1805" width="16.85546875" style="167" customWidth="1"/>
    <col min="1806" max="1821" width="16.7109375" style="167" customWidth="1"/>
    <col min="1822" max="1822" width="13.28515625" style="167" bestFit="1" customWidth="1"/>
    <col min="1823" max="1823" width="14.7109375" style="167" customWidth="1"/>
    <col min="1824" max="2033" width="9.140625" style="167"/>
    <col min="2034" max="2034" width="61.7109375" style="167" customWidth="1"/>
    <col min="2035" max="2035" width="18.5703125" style="167" customWidth="1"/>
    <col min="2036" max="2042" width="16.85546875" style="167" customWidth="1"/>
    <col min="2043" max="2043" width="18.7109375" style="167" customWidth="1"/>
    <col min="2044" max="2061" width="16.85546875" style="167" customWidth="1"/>
    <col min="2062" max="2077" width="16.7109375" style="167" customWidth="1"/>
    <col min="2078" max="2078" width="13.28515625" style="167" bestFit="1" customWidth="1"/>
    <col min="2079" max="2079" width="14.7109375" style="167" customWidth="1"/>
    <col min="2080" max="2289" width="9.140625" style="167"/>
    <col min="2290" max="2290" width="61.7109375" style="167" customWidth="1"/>
    <col min="2291" max="2291" width="18.5703125" style="167" customWidth="1"/>
    <col min="2292" max="2298" width="16.85546875" style="167" customWidth="1"/>
    <col min="2299" max="2299" width="18.7109375" style="167" customWidth="1"/>
    <col min="2300" max="2317" width="16.85546875" style="167" customWidth="1"/>
    <col min="2318" max="2333" width="16.7109375" style="167" customWidth="1"/>
    <col min="2334" max="2334" width="13.28515625" style="167" bestFit="1" customWidth="1"/>
    <col min="2335" max="2335" width="14.7109375" style="167" customWidth="1"/>
    <col min="2336" max="2545" width="9.140625" style="167"/>
    <col min="2546" max="2546" width="61.7109375" style="167" customWidth="1"/>
    <col min="2547" max="2547" width="18.5703125" style="167" customWidth="1"/>
    <col min="2548" max="2554" width="16.85546875" style="167" customWidth="1"/>
    <col min="2555" max="2555" width="18.7109375" style="167" customWidth="1"/>
    <col min="2556" max="2573" width="16.85546875" style="167" customWidth="1"/>
    <col min="2574" max="2589" width="16.7109375" style="167" customWidth="1"/>
    <col min="2590" max="2590" width="13.28515625" style="167" bestFit="1" customWidth="1"/>
    <col min="2591" max="2591" width="14.7109375" style="167" customWidth="1"/>
    <col min="2592" max="2801" width="9.140625" style="167"/>
    <col min="2802" max="2802" width="61.7109375" style="167" customWidth="1"/>
    <col min="2803" max="2803" width="18.5703125" style="167" customWidth="1"/>
    <col min="2804" max="2810" width="16.85546875" style="167" customWidth="1"/>
    <col min="2811" max="2811" width="18.7109375" style="167" customWidth="1"/>
    <col min="2812" max="2829" width="16.85546875" style="167" customWidth="1"/>
    <col min="2830" max="2845" width="16.7109375" style="167" customWidth="1"/>
    <col min="2846" max="2846" width="13.28515625" style="167" bestFit="1" customWidth="1"/>
    <col min="2847" max="2847" width="14.7109375" style="167" customWidth="1"/>
    <col min="2848" max="3057" width="9.140625" style="167"/>
    <col min="3058" max="3058" width="61.7109375" style="167" customWidth="1"/>
    <col min="3059" max="3059" width="18.5703125" style="167" customWidth="1"/>
    <col min="3060" max="3066" width="16.85546875" style="167" customWidth="1"/>
    <col min="3067" max="3067" width="18.7109375" style="167" customWidth="1"/>
    <col min="3068" max="3085" width="16.85546875" style="167" customWidth="1"/>
    <col min="3086" max="3101" width="16.7109375" style="167" customWidth="1"/>
    <col min="3102" max="3102" width="13.28515625" style="167" bestFit="1" customWidth="1"/>
    <col min="3103" max="3103" width="14.7109375" style="167" customWidth="1"/>
    <col min="3104" max="3313" width="9.140625" style="167"/>
    <col min="3314" max="3314" width="61.7109375" style="167" customWidth="1"/>
    <col min="3315" max="3315" width="18.5703125" style="167" customWidth="1"/>
    <col min="3316" max="3322" width="16.85546875" style="167" customWidth="1"/>
    <col min="3323" max="3323" width="18.7109375" style="167" customWidth="1"/>
    <col min="3324" max="3341" width="16.85546875" style="167" customWidth="1"/>
    <col min="3342" max="3357" width="16.7109375" style="167" customWidth="1"/>
    <col min="3358" max="3358" width="13.28515625" style="167" bestFit="1" customWidth="1"/>
    <col min="3359" max="3359" width="14.7109375" style="167" customWidth="1"/>
    <col min="3360" max="3569" width="9.140625" style="167"/>
    <col min="3570" max="3570" width="61.7109375" style="167" customWidth="1"/>
    <col min="3571" max="3571" width="18.5703125" style="167" customWidth="1"/>
    <col min="3572" max="3578" width="16.85546875" style="167" customWidth="1"/>
    <col min="3579" max="3579" width="18.7109375" style="167" customWidth="1"/>
    <col min="3580" max="3597" width="16.85546875" style="167" customWidth="1"/>
    <col min="3598" max="3613" width="16.7109375" style="167" customWidth="1"/>
    <col min="3614" max="3614" width="13.28515625" style="167" bestFit="1" customWidth="1"/>
    <col min="3615" max="3615" width="14.7109375" style="167" customWidth="1"/>
    <col min="3616" max="3825" width="9.140625" style="167"/>
    <col min="3826" max="3826" width="61.7109375" style="167" customWidth="1"/>
    <col min="3827" max="3827" width="18.5703125" style="167" customWidth="1"/>
    <col min="3828" max="3834" width="16.85546875" style="167" customWidth="1"/>
    <col min="3835" max="3835" width="18.7109375" style="167" customWidth="1"/>
    <col min="3836" max="3853" width="16.85546875" style="167" customWidth="1"/>
    <col min="3854" max="3869" width="16.7109375" style="167" customWidth="1"/>
    <col min="3870" max="3870" width="13.28515625" style="167" bestFit="1" customWidth="1"/>
    <col min="3871" max="3871" width="14.7109375" style="167" customWidth="1"/>
    <col min="3872" max="4081" width="9.140625" style="167"/>
    <col min="4082" max="4082" width="61.7109375" style="167" customWidth="1"/>
    <col min="4083" max="4083" width="18.5703125" style="167" customWidth="1"/>
    <col min="4084" max="4090" width="16.85546875" style="167" customWidth="1"/>
    <col min="4091" max="4091" width="18.7109375" style="167" customWidth="1"/>
    <col min="4092" max="4109" width="16.85546875" style="167" customWidth="1"/>
    <col min="4110" max="4125" width="16.7109375" style="167" customWidth="1"/>
    <col min="4126" max="4126" width="13.28515625" style="167" bestFit="1" customWidth="1"/>
    <col min="4127" max="4127" width="14.7109375" style="167" customWidth="1"/>
    <col min="4128" max="4337" width="9.140625" style="167"/>
    <col min="4338" max="4338" width="61.7109375" style="167" customWidth="1"/>
    <col min="4339" max="4339" width="18.5703125" style="167" customWidth="1"/>
    <col min="4340" max="4346" width="16.85546875" style="167" customWidth="1"/>
    <col min="4347" max="4347" width="18.7109375" style="167" customWidth="1"/>
    <col min="4348" max="4365" width="16.85546875" style="167" customWidth="1"/>
    <col min="4366" max="4381" width="16.7109375" style="167" customWidth="1"/>
    <col min="4382" max="4382" width="13.28515625" style="167" bestFit="1" customWidth="1"/>
    <col min="4383" max="4383" width="14.7109375" style="167" customWidth="1"/>
    <col min="4384" max="4593" width="9.140625" style="167"/>
    <col min="4594" max="4594" width="61.7109375" style="167" customWidth="1"/>
    <col min="4595" max="4595" width="18.5703125" style="167" customWidth="1"/>
    <col min="4596" max="4602" width="16.85546875" style="167" customWidth="1"/>
    <col min="4603" max="4603" width="18.7109375" style="167" customWidth="1"/>
    <col min="4604" max="4621" width="16.85546875" style="167" customWidth="1"/>
    <col min="4622" max="4637" width="16.7109375" style="167" customWidth="1"/>
    <col min="4638" max="4638" width="13.28515625" style="167" bestFit="1" customWidth="1"/>
    <col min="4639" max="4639" width="14.7109375" style="167" customWidth="1"/>
    <col min="4640" max="4849" width="9.140625" style="167"/>
    <col min="4850" max="4850" width="61.7109375" style="167" customWidth="1"/>
    <col min="4851" max="4851" width="18.5703125" style="167" customWidth="1"/>
    <col min="4852" max="4858" width="16.85546875" style="167" customWidth="1"/>
    <col min="4859" max="4859" width="18.7109375" style="167" customWidth="1"/>
    <col min="4860" max="4877" width="16.85546875" style="167" customWidth="1"/>
    <col min="4878" max="4893" width="16.7109375" style="167" customWidth="1"/>
    <col min="4894" max="4894" width="13.28515625" style="167" bestFit="1" customWidth="1"/>
    <col min="4895" max="4895" width="14.7109375" style="167" customWidth="1"/>
    <col min="4896" max="5105" width="9.140625" style="167"/>
    <col min="5106" max="5106" width="61.7109375" style="167" customWidth="1"/>
    <col min="5107" max="5107" width="18.5703125" style="167" customWidth="1"/>
    <col min="5108" max="5114" width="16.85546875" style="167" customWidth="1"/>
    <col min="5115" max="5115" width="18.7109375" style="167" customWidth="1"/>
    <col min="5116" max="5133" width="16.85546875" style="167" customWidth="1"/>
    <col min="5134" max="5149" width="16.7109375" style="167" customWidth="1"/>
    <col min="5150" max="5150" width="13.28515625" style="167" bestFit="1" customWidth="1"/>
    <col min="5151" max="5151" width="14.7109375" style="167" customWidth="1"/>
    <col min="5152" max="5361" width="9.140625" style="167"/>
    <col min="5362" max="5362" width="61.7109375" style="167" customWidth="1"/>
    <col min="5363" max="5363" width="18.5703125" style="167" customWidth="1"/>
    <col min="5364" max="5370" width="16.85546875" style="167" customWidth="1"/>
    <col min="5371" max="5371" width="18.7109375" style="167" customWidth="1"/>
    <col min="5372" max="5389" width="16.85546875" style="167" customWidth="1"/>
    <col min="5390" max="5405" width="16.7109375" style="167" customWidth="1"/>
    <col min="5406" max="5406" width="13.28515625" style="167" bestFit="1" customWidth="1"/>
    <col min="5407" max="5407" width="14.7109375" style="167" customWidth="1"/>
    <col min="5408" max="5617" width="9.140625" style="167"/>
    <col min="5618" max="5618" width="61.7109375" style="167" customWidth="1"/>
    <col min="5619" max="5619" width="18.5703125" style="167" customWidth="1"/>
    <col min="5620" max="5626" width="16.85546875" style="167" customWidth="1"/>
    <col min="5627" max="5627" width="18.7109375" style="167" customWidth="1"/>
    <col min="5628" max="5645" width="16.85546875" style="167" customWidth="1"/>
    <col min="5646" max="5661" width="16.7109375" style="167" customWidth="1"/>
    <col min="5662" max="5662" width="13.28515625" style="167" bestFit="1" customWidth="1"/>
    <col min="5663" max="5663" width="14.7109375" style="167" customWidth="1"/>
    <col min="5664" max="5873" width="9.140625" style="167"/>
    <col min="5874" max="5874" width="61.7109375" style="167" customWidth="1"/>
    <col min="5875" max="5875" width="18.5703125" style="167" customWidth="1"/>
    <col min="5876" max="5882" width="16.85546875" style="167" customWidth="1"/>
    <col min="5883" max="5883" width="18.7109375" style="167" customWidth="1"/>
    <col min="5884" max="5901" width="16.85546875" style="167" customWidth="1"/>
    <col min="5902" max="5917" width="16.7109375" style="167" customWidth="1"/>
    <col min="5918" max="5918" width="13.28515625" style="167" bestFit="1" customWidth="1"/>
    <col min="5919" max="5919" width="14.7109375" style="167" customWidth="1"/>
    <col min="5920" max="6129" width="9.140625" style="167"/>
    <col min="6130" max="6130" width="61.7109375" style="167" customWidth="1"/>
    <col min="6131" max="6131" width="18.5703125" style="167" customWidth="1"/>
    <col min="6132" max="6138" width="16.85546875" style="167" customWidth="1"/>
    <col min="6139" max="6139" width="18.7109375" style="167" customWidth="1"/>
    <col min="6140" max="6157" width="16.85546875" style="167" customWidth="1"/>
    <col min="6158" max="6173" width="16.7109375" style="167" customWidth="1"/>
    <col min="6174" max="6174" width="13.28515625" style="167" bestFit="1" customWidth="1"/>
    <col min="6175" max="6175" width="14.7109375" style="167" customWidth="1"/>
    <col min="6176" max="6385" width="9.140625" style="167"/>
    <col min="6386" max="6386" width="61.7109375" style="167" customWidth="1"/>
    <col min="6387" max="6387" width="18.5703125" style="167" customWidth="1"/>
    <col min="6388" max="6394" width="16.85546875" style="167" customWidth="1"/>
    <col min="6395" max="6395" width="18.7109375" style="167" customWidth="1"/>
    <col min="6396" max="6413" width="16.85546875" style="167" customWidth="1"/>
    <col min="6414" max="6429" width="16.7109375" style="167" customWidth="1"/>
    <col min="6430" max="6430" width="13.28515625" style="167" bestFit="1" customWidth="1"/>
    <col min="6431" max="6431" width="14.7109375" style="167" customWidth="1"/>
    <col min="6432" max="6641" width="9.140625" style="167"/>
    <col min="6642" max="6642" width="61.7109375" style="167" customWidth="1"/>
    <col min="6643" max="6643" width="18.5703125" style="167" customWidth="1"/>
    <col min="6644" max="6650" width="16.85546875" style="167" customWidth="1"/>
    <col min="6651" max="6651" width="18.7109375" style="167" customWidth="1"/>
    <col min="6652" max="6669" width="16.85546875" style="167" customWidth="1"/>
    <col min="6670" max="6685" width="16.7109375" style="167" customWidth="1"/>
    <col min="6686" max="6686" width="13.28515625" style="167" bestFit="1" customWidth="1"/>
    <col min="6687" max="6687" width="14.7109375" style="167" customWidth="1"/>
    <col min="6688" max="6897" width="9.140625" style="167"/>
    <col min="6898" max="6898" width="61.7109375" style="167" customWidth="1"/>
    <col min="6899" max="6899" width="18.5703125" style="167" customWidth="1"/>
    <col min="6900" max="6906" width="16.85546875" style="167" customWidth="1"/>
    <col min="6907" max="6907" width="18.7109375" style="167" customWidth="1"/>
    <col min="6908" max="6925" width="16.85546875" style="167" customWidth="1"/>
    <col min="6926" max="6941" width="16.7109375" style="167" customWidth="1"/>
    <col min="6942" max="6942" width="13.28515625" style="167" bestFit="1" customWidth="1"/>
    <col min="6943" max="6943" width="14.7109375" style="167" customWidth="1"/>
    <col min="6944" max="7153" width="9.140625" style="167"/>
    <col min="7154" max="7154" width="61.7109375" style="167" customWidth="1"/>
    <col min="7155" max="7155" width="18.5703125" style="167" customWidth="1"/>
    <col min="7156" max="7162" width="16.85546875" style="167" customWidth="1"/>
    <col min="7163" max="7163" width="18.7109375" style="167" customWidth="1"/>
    <col min="7164" max="7181" width="16.85546875" style="167" customWidth="1"/>
    <col min="7182" max="7197" width="16.7109375" style="167" customWidth="1"/>
    <col min="7198" max="7198" width="13.28515625" style="167" bestFit="1" customWidth="1"/>
    <col min="7199" max="7199" width="14.7109375" style="167" customWidth="1"/>
    <col min="7200" max="7409" width="9.140625" style="167"/>
    <col min="7410" max="7410" width="61.7109375" style="167" customWidth="1"/>
    <col min="7411" max="7411" width="18.5703125" style="167" customWidth="1"/>
    <col min="7412" max="7418" width="16.85546875" style="167" customWidth="1"/>
    <col min="7419" max="7419" width="18.7109375" style="167" customWidth="1"/>
    <col min="7420" max="7437" width="16.85546875" style="167" customWidth="1"/>
    <col min="7438" max="7453" width="16.7109375" style="167" customWidth="1"/>
    <col min="7454" max="7454" width="13.28515625" style="167" bestFit="1" customWidth="1"/>
    <col min="7455" max="7455" width="14.7109375" style="167" customWidth="1"/>
    <col min="7456" max="7665" width="9.140625" style="167"/>
    <col min="7666" max="7666" width="61.7109375" style="167" customWidth="1"/>
    <col min="7667" max="7667" width="18.5703125" style="167" customWidth="1"/>
    <col min="7668" max="7674" width="16.85546875" style="167" customWidth="1"/>
    <col min="7675" max="7675" width="18.7109375" style="167" customWidth="1"/>
    <col min="7676" max="7693" width="16.85546875" style="167" customWidth="1"/>
    <col min="7694" max="7709" width="16.7109375" style="167" customWidth="1"/>
    <col min="7710" max="7710" width="13.28515625" style="167" bestFit="1" customWidth="1"/>
    <col min="7711" max="7711" width="14.7109375" style="167" customWidth="1"/>
    <col min="7712" max="7921" width="9.140625" style="167"/>
    <col min="7922" max="7922" width="61.7109375" style="167" customWidth="1"/>
    <col min="7923" max="7923" width="18.5703125" style="167" customWidth="1"/>
    <col min="7924" max="7930" width="16.85546875" style="167" customWidth="1"/>
    <col min="7931" max="7931" width="18.7109375" style="167" customWidth="1"/>
    <col min="7932" max="7949" width="16.85546875" style="167" customWidth="1"/>
    <col min="7950" max="7965" width="16.7109375" style="167" customWidth="1"/>
    <col min="7966" max="7966" width="13.28515625" style="167" bestFit="1" customWidth="1"/>
    <col min="7967" max="7967" width="14.7109375" style="167" customWidth="1"/>
    <col min="7968" max="8177" width="9.140625" style="167"/>
    <col min="8178" max="8178" width="61.7109375" style="167" customWidth="1"/>
    <col min="8179" max="8179" width="18.5703125" style="167" customWidth="1"/>
    <col min="8180" max="8186" width="16.85546875" style="167" customWidth="1"/>
    <col min="8187" max="8187" width="18.7109375" style="167" customWidth="1"/>
    <col min="8188" max="8205" width="16.85546875" style="167" customWidth="1"/>
    <col min="8206" max="8221" width="16.7109375" style="167" customWidth="1"/>
    <col min="8222" max="8222" width="13.28515625" style="167" bestFit="1" customWidth="1"/>
    <col min="8223" max="8223" width="14.7109375" style="167" customWidth="1"/>
    <col min="8224" max="8433" width="9.140625" style="167"/>
    <col min="8434" max="8434" width="61.7109375" style="167" customWidth="1"/>
    <col min="8435" max="8435" width="18.5703125" style="167" customWidth="1"/>
    <col min="8436" max="8442" width="16.85546875" style="167" customWidth="1"/>
    <col min="8443" max="8443" width="18.7109375" style="167" customWidth="1"/>
    <col min="8444" max="8461" width="16.85546875" style="167" customWidth="1"/>
    <col min="8462" max="8477" width="16.7109375" style="167" customWidth="1"/>
    <col min="8478" max="8478" width="13.28515625" style="167" bestFit="1" customWidth="1"/>
    <col min="8479" max="8479" width="14.7109375" style="167" customWidth="1"/>
    <col min="8480" max="8689" width="9.140625" style="167"/>
    <col min="8690" max="8690" width="61.7109375" style="167" customWidth="1"/>
    <col min="8691" max="8691" width="18.5703125" style="167" customWidth="1"/>
    <col min="8692" max="8698" width="16.85546875" style="167" customWidth="1"/>
    <col min="8699" max="8699" width="18.7109375" style="167" customWidth="1"/>
    <col min="8700" max="8717" width="16.85546875" style="167" customWidth="1"/>
    <col min="8718" max="8733" width="16.7109375" style="167" customWidth="1"/>
    <col min="8734" max="8734" width="13.28515625" style="167" bestFit="1" customWidth="1"/>
    <col min="8735" max="8735" width="14.7109375" style="167" customWidth="1"/>
    <col min="8736" max="8945" width="9.140625" style="167"/>
    <col min="8946" max="8946" width="61.7109375" style="167" customWidth="1"/>
    <col min="8947" max="8947" width="18.5703125" style="167" customWidth="1"/>
    <col min="8948" max="8954" width="16.85546875" style="167" customWidth="1"/>
    <col min="8955" max="8955" width="18.7109375" style="167" customWidth="1"/>
    <col min="8956" max="8973" width="16.85546875" style="167" customWidth="1"/>
    <col min="8974" max="8989" width="16.7109375" style="167" customWidth="1"/>
    <col min="8990" max="8990" width="13.28515625" style="167" bestFit="1" customWidth="1"/>
    <col min="8991" max="8991" width="14.7109375" style="167" customWidth="1"/>
    <col min="8992" max="9201" width="9.140625" style="167"/>
    <col min="9202" max="9202" width="61.7109375" style="167" customWidth="1"/>
    <col min="9203" max="9203" width="18.5703125" style="167" customWidth="1"/>
    <col min="9204" max="9210" width="16.85546875" style="167" customWidth="1"/>
    <col min="9211" max="9211" width="18.7109375" style="167" customWidth="1"/>
    <col min="9212" max="9229" width="16.85546875" style="167" customWidth="1"/>
    <col min="9230" max="9245" width="16.7109375" style="167" customWidth="1"/>
    <col min="9246" max="9246" width="13.28515625" style="167" bestFit="1" customWidth="1"/>
    <col min="9247" max="9247" width="14.7109375" style="167" customWidth="1"/>
    <col min="9248" max="9457" width="9.140625" style="167"/>
    <col min="9458" max="9458" width="61.7109375" style="167" customWidth="1"/>
    <col min="9459" max="9459" width="18.5703125" style="167" customWidth="1"/>
    <col min="9460" max="9466" width="16.85546875" style="167" customWidth="1"/>
    <col min="9467" max="9467" width="18.7109375" style="167" customWidth="1"/>
    <col min="9468" max="9485" width="16.85546875" style="167" customWidth="1"/>
    <col min="9486" max="9501" width="16.7109375" style="167" customWidth="1"/>
    <col min="9502" max="9502" width="13.28515625" style="167" bestFit="1" customWidth="1"/>
    <col min="9503" max="9503" width="14.7109375" style="167" customWidth="1"/>
    <col min="9504" max="9713" width="9.140625" style="167"/>
    <col min="9714" max="9714" width="61.7109375" style="167" customWidth="1"/>
    <col min="9715" max="9715" width="18.5703125" style="167" customWidth="1"/>
    <col min="9716" max="9722" width="16.85546875" style="167" customWidth="1"/>
    <col min="9723" max="9723" width="18.7109375" style="167" customWidth="1"/>
    <col min="9724" max="9741" width="16.85546875" style="167" customWidth="1"/>
    <col min="9742" max="9757" width="16.7109375" style="167" customWidth="1"/>
    <col min="9758" max="9758" width="13.28515625" style="167" bestFit="1" customWidth="1"/>
    <col min="9759" max="9759" width="14.7109375" style="167" customWidth="1"/>
    <col min="9760" max="9969" width="9.140625" style="167"/>
    <col min="9970" max="9970" width="61.7109375" style="167" customWidth="1"/>
    <col min="9971" max="9971" width="18.5703125" style="167" customWidth="1"/>
    <col min="9972" max="9978" width="16.85546875" style="167" customWidth="1"/>
    <col min="9979" max="9979" width="18.7109375" style="167" customWidth="1"/>
    <col min="9980" max="9997" width="16.85546875" style="167" customWidth="1"/>
    <col min="9998" max="10013" width="16.7109375" style="167" customWidth="1"/>
    <col min="10014" max="10014" width="13.28515625" style="167" bestFit="1" customWidth="1"/>
    <col min="10015" max="10015" width="14.7109375" style="167" customWidth="1"/>
    <col min="10016" max="10225" width="9.140625" style="167"/>
    <col min="10226" max="10226" width="61.7109375" style="167" customWidth="1"/>
    <col min="10227" max="10227" width="18.5703125" style="167" customWidth="1"/>
    <col min="10228" max="10234" width="16.85546875" style="167" customWidth="1"/>
    <col min="10235" max="10235" width="18.7109375" style="167" customWidth="1"/>
    <col min="10236" max="10253" width="16.85546875" style="167" customWidth="1"/>
    <col min="10254" max="10269" width="16.7109375" style="167" customWidth="1"/>
    <col min="10270" max="10270" width="13.28515625" style="167" bestFit="1" customWidth="1"/>
    <col min="10271" max="10271" width="14.7109375" style="167" customWidth="1"/>
    <col min="10272" max="10481" width="9.140625" style="167"/>
    <col min="10482" max="10482" width="61.7109375" style="167" customWidth="1"/>
    <col min="10483" max="10483" width="18.5703125" style="167" customWidth="1"/>
    <col min="10484" max="10490" width="16.85546875" style="167" customWidth="1"/>
    <col min="10491" max="10491" width="18.7109375" style="167" customWidth="1"/>
    <col min="10492" max="10509" width="16.85546875" style="167" customWidth="1"/>
    <col min="10510" max="10525" width="16.7109375" style="167" customWidth="1"/>
    <col min="10526" max="10526" width="13.28515625" style="167" bestFit="1" customWidth="1"/>
    <col min="10527" max="10527" width="14.7109375" style="167" customWidth="1"/>
    <col min="10528" max="10737" width="9.140625" style="167"/>
    <col min="10738" max="10738" width="61.7109375" style="167" customWidth="1"/>
    <col min="10739" max="10739" width="18.5703125" style="167" customWidth="1"/>
    <col min="10740" max="10746" width="16.85546875" style="167" customWidth="1"/>
    <col min="10747" max="10747" width="18.7109375" style="167" customWidth="1"/>
    <col min="10748" max="10765" width="16.85546875" style="167" customWidth="1"/>
    <col min="10766" max="10781" width="16.7109375" style="167" customWidth="1"/>
    <col min="10782" max="10782" width="13.28515625" style="167" bestFit="1" customWidth="1"/>
    <col min="10783" max="10783" width="14.7109375" style="167" customWidth="1"/>
    <col min="10784" max="10993" width="9.140625" style="167"/>
    <col min="10994" max="10994" width="61.7109375" style="167" customWidth="1"/>
    <col min="10995" max="10995" width="18.5703125" style="167" customWidth="1"/>
    <col min="10996" max="11002" width="16.85546875" style="167" customWidth="1"/>
    <col min="11003" max="11003" width="18.7109375" style="167" customWidth="1"/>
    <col min="11004" max="11021" width="16.85546875" style="167" customWidth="1"/>
    <col min="11022" max="11037" width="16.7109375" style="167" customWidth="1"/>
    <col min="11038" max="11038" width="13.28515625" style="167" bestFit="1" customWidth="1"/>
    <col min="11039" max="11039" width="14.7109375" style="167" customWidth="1"/>
    <col min="11040" max="11249" width="9.140625" style="167"/>
    <col min="11250" max="11250" width="61.7109375" style="167" customWidth="1"/>
    <col min="11251" max="11251" width="18.5703125" style="167" customWidth="1"/>
    <col min="11252" max="11258" width="16.85546875" style="167" customWidth="1"/>
    <col min="11259" max="11259" width="18.7109375" style="167" customWidth="1"/>
    <col min="11260" max="11277" width="16.85546875" style="167" customWidth="1"/>
    <col min="11278" max="11293" width="16.7109375" style="167" customWidth="1"/>
    <col min="11294" max="11294" width="13.28515625" style="167" bestFit="1" customWidth="1"/>
    <col min="11295" max="11295" width="14.7109375" style="167" customWidth="1"/>
    <col min="11296" max="11505" width="9.140625" style="167"/>
    <col min="11506" max="11506" width="61.7109375" style="167" customWidth="1"/>
    <col min="11507" max="11507" width="18.5703125" style="167" customWidth="1"/>
    <col min="11508" max="11514" width="16.85546875" style="167" customWidth="1"/>
    <col min="11515" max="11515" width="18.7109375" style="167" customWidth="1"/>
    <col min="11516" max="11533" width="16.85546875" style="167" customWidth="1"/>
    <col min="11534" max="11549" width="16.7109375" style="167" customWidth="1"/>
    <col min="11550" max="11550" width="13.28515625" style="167" bestFit="1" customWidth="1"/>
    <col min="11551" max="11551" width="14.7109375" style="167" customWidth="1"/>
    <col min="11552" max="11761" width="9.140625" style="167"/>
    <col min="11762" max="11762" width="61.7109375" style="167" customWidth="1"/>
    <col min="11763" max="11763" width="18.5703125" style="167" customWidth="1"/>
    <col min="11764" max="11770" width="16.85546875" style="167" customWidth="1"/>
    <col min="11771" max="11771" width="18.7109375" style="167" customWidth="1"/>
    <col min="11772" max="11789" width="16.85546875" style="167" customWidth="1"/>
    <col min="11790" max="11805" width="16.7109375" style="167" customWidth="1"/>
    <col min="11806" max="11806" width="13.28515625" style="167" bestFit="1" customWidth="1"/>
    <col min="11807" max="11807" width="14.7109375" style="167" customWidth="1"/>
    <col min="11808" max="12017" width="9.140625" style="167"/>
    <col min="12018" max="12018" width="61.7109375" style="167" customWidth="1"/>
    <col min="12019" max="12019" width="18.5703125" style="167" customWidth="1"/>
    <col min="12020" max="12026" width="16.85546875" style="167" customWidth="1"/>
    <col min="12027" max="12027" width="18.7109375" style="167" customWidth="1"/>
    <col min="12028" max="12045" width="16.85546875" style="167" customWidth="1"/>
    <col min="12046" max="12061" width="16.7109375" style="167" customWidth="1"/>
    <col min="12062" max="12062" width="13.28515625" style="167" bestFit="1" customWidth="1"/>
    <col min="12063" max="12063" width="14.7109375" style="167" customWidth="1"/>
    <col min="12064" max="12273" width="9.140625" style="167"/>
    <col min="12274" max="12274" width="61.7109375" style="167" customWidth="1"/>
    <col min="12275" max="12275" width="18.5703125" style="167" customWidth="1"/>
    <col min="12276" max="12282" width="16.85546875" style="167" customWidth="1"/>
    <col min="12283" max="12283" width="18.7109375" style="167" customWidth="1"/>
    <col min="12284" max="12301" width="16.85546875" style="167" customWidth="1"/>
    <col min="12302" max="12317" width="16.7109375" style="167" customWidth="1"/>
    <col min="12318" max="12318" width="13.28515625" style="167" bestFit="1" customWidth="1"/>
    <col min="12319" max="12319" width="14.7109375" style="167" customWidth="1"/>
    <col min="12320" max="12529" width="9.140625" style="167"/>
    <col min="12530" max="12530" width="61.7109375" style="167" customWidth="1"/>
    <col min="12531" max="12531" width="18.5703125" style="167" customWidth="1"/>
    <col min="12532" max="12538" width="16.85546875" style="167" customWidth="1"/>
    <col min="12539" max="12539" width="18.7109375" style="167" customWidth="1"/>
    <col min="12540" max="12557" width="16.85546875" style="167" customWidth="1"/>
    <col min="12558" max="12573" width="16.7109375" style="167" customWidth="1"/>
    <col min="12574" max="12574" width="13.28515625" style="167" bestFit="1" customWidth="1"/>
    <col min="12575" max="12575" width="14.7109375" style="167" customWidth="1"/>
    <col min="12576" max="12785" width="9.140625" style="167"/>
    <col min="12786" max="12786" width="61.7109375" style="167" customWidth="1"/>
    <col min="12787" max="12787" width="18.5703125" style="167" customWidth="1"/>
    <col min="12788" max="12794" width="16.85546875" style="167" customWidth="1"/>
    <col min="12795" max="12795" width="18.7109375" style="167" customWidth="1"/>
    <col min="12796" max="12813" width="16.85546875" style="167" customWidth="1"/>
    <col min="12814" max="12829" width="16.7109375" style="167" customWidth="1"/>
    <col min="12830" max="12830" width="13.28515625" style="167" bestFit="1" customWidth="1"/>
    <col min="12831" max="12831" width="14.7109375" style="167" customWidth="1"/>
    <col min="12832" max="13041" width="9.140625" style="167"/>
    <col min="13042" max="13042" width="61.7109375" style="167" customWidth="1"/>
    <col min="13043" max="13043" width="18.5703125" style="167" customWidth="1"/>
    <col min="13044" max="13050" width="16.85546875" style="167" customWidth="1"/>
    <col min="13051" max="13051" width="18.7109375" style="167" customWidth="1"/>
    <col min="13052" max="13069" width="16.85546875" style="167" customWidth="1"/>
    <col min="13070" max="13085" width="16.7109375" style="167" customWidth="1"/>
    <col min="13086" max="13086" width="13.28515625" style="167" bestFit="1" customWidth="1"/>
    <col min="13087" max="13087" width="14.7109375" style="167" customWidth="1"/>
    <col min="13088" max="13297" width="9.140625" style="167"/>
    <col min="13298" max="13298" width="61.7109375" style="167" customWidth="1"/>
    <col min="13299" max="13299" width="18.5703125" style="167" customWidth="1"/>
    <col min="13300" max="13306" width="16.85546875" style="167" customWidth="1"/>
    <col min="13307" max="13307" width="18.7109375" style="167" customWidth="1"/>
    <col min="13308" max="13325" width="16.85546875" style="167" customWidth="1"/>
    <col min="13326" max="13341" width="16.7109375" style="167" customWidth="1"/>
    <col min="13342" max="13342" width="13.28515625" style="167" bestFit="1" customWidth="1"/>
    <col min="13343" max="13343" width="14.7109375" style="167" customWidth="1"/>
    <col min="13344" max="13553" width="9.140625" style="167"/>
    <col min="13554" max="13554" width="61.7109375" style="167" customWidth="1"/>
    <col min="13555" max="13555" width="18.5703125" style="167" customWidth="1"/>
    <col min="13556" max="13562" width="16.85546875" style="167" customWidth="1"/>
    <col min="13563" max="13563" width="18.7109375" style="167" customWidth="1"/>
    <col min="13564" max="13581" width="16.85546875" style="167" customWidth="1"/>
    <col min="13582" max="13597" width="16.7109375" style="167" customWidth="1"/>
    <col min="13598" max="13598" width="13.28515625" style="167" bestFit="1" customWidth="1"/>
    <col min="13599" max="13599" width="14.7109375" style="167" customWidth="1"/>
    <col min="13600" max="13809" width="9.140625" style="167"/>
    <col min="13810" max="13810" width="61.7109375" style="167" customWidth="1"/>
    <col min="13811" max="13811" width="18.5703125" style="167" customWidth="1"/>
    <col min="13812" max="13818" width="16.85546875" style="167" customWidth="1"/>
    <col min="13819" max="13819" width="18.7109375" style="167" customWidth="1"/>
    <col min="13820" max="13837" width="16.85546875" style="167" customWidth="1"/>
    <col min="13838" max="13853" width="16.7109375" style="167" customWidth="1"/>
    <col min="13854" max="13854" width="13.28515625" style="167" bestFit="1" customWidth="1"/>
    <col min="13855" max="13855" width="14.7109375" style="167" customWidth="1"/>
    <col min="13856" max="14065" width="9.140625" style="167"/>
    <col min="14066" max="14066" width="61.7109375" style="167" customWidth="1"/>
    <col min="14067" max="14067" width="18.5703125" style="167" customWidth="1"/>
    <col min="14068" max="14074" width="16.85546875" style="167" customWidth="1"/>
    <col min="14075" max="14075" width="18.7109375" style="167" customWidth="1"/>
    <col min="14076" max="14093" width="16.85546875" style="167" customWidth="1"/>
    <col min="14094" max="14109" width="16.7109375" style="167" customWidth="1"/>
    <col min="14110" max="14110" width="13.28515625" style="167" bestFit="1" customWidth="1"/>
    <col min="14111" max="14111" width="14.7109375" style="167" customWidth="1"/>
    <col min="14112" max="14321" width="9.140625" style="167"/>
    <col min="14322" max="14322" width="61.7109375" style="167" customWidth="1"/>
    <col min="14323" max="14323" width="18.5703125" style="167" customWidth="1"/>
    <col min="14324" max="14330" width="16.85546875" style="167" customWidth="1"/>
    <col min="14331" max="14331" width="18.7109375" style="167" customWidth="1"/>
    <col min="14332" max="14349" width="16.85546875" style="167" customWidth="1"/>
    <col min="14350" max="14365" width="16.7109375" style="167" customWidth="1"/>
    <col min="14366" max="14366" width="13.28515625" style="167" bestFit="1" customWidth="1"/>
    <col min="14367" max="14367" width="14.7109375" style="167" customWidth="1"/>
    <col min="14368" max="14577" width="9.140625" style="167"/>
    <col min="14578" max="14578" width="61.7109375" style="167" customWidth="1"/>
    <col min="14579" max="14579" width="18.5703125" style="167" customWidth="1"/>
    <col min="14580" max="14586" width="16.85546875" style="167" customWidth="1"/>
    <col min="14587" max="14587" width="18.7109375" style="167" customWidth="1"/>
    <col min="14588" max="14605" width="16.85546875" style="167" customWidth="1"/>
    <col min="14606" max="14621" width="16.7109375" style="167" customWidth="1"/>
    <col min="14622" max="14622" width="13.28515625" style="167" bestFit="1" customWidth="1"/>
    <col min="14623" max="14623" width="14.7109375" style="167" customWidth="1"/>
    <col min="14624" max="14833" width="9.140625" style="167"/>
    <col min="14834" max="14834" width="61.7109375" style="167" customWidth="1"/>
    <col min="14835" max="14835" width="18.5703125" style="167" customWidth="1"/>
    <col min="14836" max="14842" width="16.85546875" style="167" customWidth="1"/>
    <col min="14843" max="14843" width="18.7109375" style="167" customWidth="1"/>
    <col min="14844" max="14861" width="16.85546875" style="167" customWidth="1"/>
    <col min="14862" max="14877" width="16.7109375" style="167" customWidth="1"/>
    <col min="14878" max="14878" width="13.28515625" style="167" bestFit="1" customWidth="1"/>
    <col min="14879" max="14879" width="14.7109375" style="167" customWidth="1"/>
    <col min="14880" max="15089" width="9.140625" style="167"/>
    <col min="15090" max="15090" width="61.7109375" style="167" customWidth="1"/>
    <col min="15091" max="15091" width="18.5703125" style="167" customWidth="1"/>
    <col min="15092" max="15098" width="16.85546875" style="167" customWidth="1"/>
    <col min="15099" max="15099" width="18.7109375" style="167" customWidth="1"/>
    <col min="15100" max="15117" width="16.85546875" style="167" customWidth="1"/>
    <col min="15118" max="15133" width="16.7109375" style="167" customWidth="1"/>
    <col min="15134" max="15134" width="13.28515625" style="167" bestFit="1" customWidth="1"/>
    <col min="15135" max="15135" width="14.7109375" style="167" customWidth="1"/>
    <col min="15136" max="15345" width="9.140625" style="167"/>
    <col min="15346" max="15346" width="61.7109375" style="167" customWidth="1"/>
    <col min="15347" max="15347" width="18.5703125" style="167" customWidth="1"/>
    <col min="15348" max="15354" width="16.85546875" style="167" customWidth="1"/>
    <col min="15355" max="15355" width="18.7109375" style="167" customWidth="1"/>
    <col min="15356" max="15373" width="16.85546875" style="167" customWidth="1"/>
    <col min="15374" max="15389" width="16.7109375" style="167" customWidth="1"/>
    <col min="15390" max="15390" width="13.28515625" style="167" bestFit="1" customWidth="1"/>
    <col min="15391" max="15391" width="14.7109375" style="167" customWidth="1"/>
    <col min="15392" max="15601" width="9.140625" style="167"/>
    <col min="15602" max="15602" width="61.7109375" style="167" customWidth="1"/>
    <col min="15603" max="15603" width="18.5703125" style="167" customWidth="1"/>
    <col min="15604" max="15610" width="16.85546875" style="167" customWidth="1"/>
    <col min="15611" max="15611" width="18.7109375" style="167" customWidth="1"/>
    <col min="15612" max="15629" width="16.85546875" style="167" customWidth="1"/>
    <col min="15630" max="15645" width="16.7109375" style="167" customWidth="1"/>
    <col min="15646" max="15646" width="13.28515625" style="167" bestFit="1" customWidth="1"/>
    <col min="15647" max="15647" width="14.7109375" style="167" customWidth="1"/>
    <col min="15648" max="15857" width="9.140625" style="167"/>
    <col min="15858" max="15858" width="61.7109375" style="167" customWidth="1"/>
    <col min="15859" max="15859" width="18.5703125" style="167" customWidth="1"/>
    <col min="15860" max="15866" width="16.85546875" style="167" customWidth="1"/>
    <col min="15867" max="15867" width="18.7109375" style="167" customWidth="1"/>
    <col min="15868" max="15885" width="16.85546875" style="167" customWidth="1"/>
    <col min="15886" max="15901" width="16.7109375" style="167" customWidth="1"/>
    <col min="15902" max="15902" width="13.28515625" style="167" bestFit="1" customWidth="1"/>
    <col min="15903" max="15903" width="14.7109375" style="167" customWidth="1"/>
    <col min="15904" max="16113" width="9.140625" style="167"/>
    <col min="16114" max="16114" width="61.7109375" style="167" customWidth="1"/>
    <col min="16115" max="16115" width="18.5703125" style="167" customWidth="1"/>
    <col min="16116" max="16122" width="16.85546875" style="167" customWidth="1"/>
    <col min="16123" max="16123" width="18.7109375" style="167" customWidth="1"/>
    <col min="16124" max="16141" width="16.85546875" style="167" customWidth="1"/>
    <col min="16142" max="16157" width="16.7109375" style="167" customWidth="1"/>
    <col min="16158" max="16158" width="13.28515625" style="167" bestFit="1" customWidth="1"/>
    <col min="16159" max="16159" width="14.7109375" style="167" customWidth="1"/>
    <col min="16160" max="16384" width="9.140625" style="167"/>
  </cols>
  <sheetData>
    <row r="1" spans="1:29" hidden="1" x14ac:dyDescent="0.25">
      <c r="A1" s="178" t="s">
        <v>418</v>
      </c>
      <c r="B1" s="179" t="e">
        <f>'4. паспортбюджет'!B1</f>
        <v>#REF!</v>
      </c>
    </row>
    <row r="2" spans="1:29" hidden="1" x14ac:dyDescent="0.2"/>
    <row r="3" spans="1:29" ht="18.75" x14ac:dyDescent="0.2">
      <c r="A3" s="106"/>
      <c r="B3" s="106"/>
      <c r="C3" s="106"/>
      <c r="D3" s="106"/>
      <c r="E3" s="106"/>
      <c r="F3" s="106"/>
      <c r="G3" s="106"/>
      <c r="H3" s="106"/>
      <c r="I3" s="106"/>
      <c r="J3" s="106"/>
      <c r="K3" s="176"/>
      <c r="L3" s="106"/>
      <c r="M3" s="106"/>
      <c r="N3" s="106"/>
      <c r="O3" s="106"/>
      <c r="P3" s="176" t="s">
        <v>66</v>
      </c>
      <c r="Q3" s="106"/>
      <c r="R3" s="106"/>
      <c r="S3" s="106"/>
      <c r="T3" s="106"/>
      <c r="U3" s="106"/>
      <c r="V3" s="106"/>
      <c r="W3" s="106"/>
      <c r="X3" s="106"/>
      <c r="Y3" s="106"/>
      <c r="Z3" s="106"/>
      <c r="AA3" s="106"/>
      <c r="AB3" s="106"/>
      <c r="AC3" s="106"/>
    </row>
    <row r="4" spans="1:29" ht="18.75" x14ac:dyDescent="0.3">
      <c r="A4" s="106"/>
      <c r="B4" s="106"/>
      <c r="C4" s="106"/>
      <c r="D4" s="106"/>
      <c r="E4" s="106"/>
      <c r="F4" s="106"/>
      <c r="G4" s="106"/>
      <c r="H4" s="106"/>
      <c r="I4" s="106"/>
      <c r="J4" s="106"/>
      <c r="K4" s="177"/>
      <c r="L4" s="106"/>
      <c r="M4" s="106"/>
      <c r="N4" s="106"/>
      <c r="O4" s="106"/>
      <c r="P4" s="177" t="s">
        <v>8</v>
      </c>
      <c r="Q4" s="106"/>
      <c r="R4" s="106"/>
      <c r="S4" s="106"/>
      <c r="T4" s="106"/>
      <c r="U4" s="106"/>
      <c r="V4" s="106"/>
      <c r="W4" s="106"/>
      <c r="X4" s="106"/>
      <c r="Y4" s="106"/>
      <c r="Z4" s="106"/>
      <c r="AA4" s="106"/>
      <c r="AB4" s="106"/>
      <c r="AC4" s="106"/>
    </row>
    <row r="5" spans="1:29" ht="18.75" x14ac:dyDescent="0.3">
      <c r="A5" s="272"/>
      <c r="B5" s="106"/>
      <c r="C5" s="106"/>
      <c r="D5" s="106"/>
      <c r="E5" s="106"/>
      <c r="F5" s="106"/>
      <c r="G5" s="106"/>
      <c r="H5" s="106"/>
      <c r="I5" s="106"/>
      <c r="J5" s="106"/>
      <c r="K5" s="177"/>
      <c r="L5" s="106"/>
      <c r="M5" s="106"/>
      <c r="N5" s="106"/>
      <c r="O5" s="106"/>
      <c r="P5" s="177" t="s">
        <v>256</v>
      </c>
      <c r="Q5" s="106"/>
      <c r="R5" s="106"/>
      <c r="S5" s="106"/>
      <c r="T5" s="106"/>
      <c r="U5" s="106"/>
      <c r="V5" s="106"/>
      <c r="W5" s="106"/>
      <c r="X5" s="106"/>
      <c r="Y5" s="106"/>
      <c r="Z5" s="106"/>
      <c r="AA5" s="106"/>
      <c r="AB5" s="106"/>
      <c r="AC5" s="106"/>
    </row>
    <row r="6" spans="1:29" ht="18.75" x14ac:dyDescent="0.3">
      <c r="A6" s="272"/>
      <c r="B6" s="106"/>
      <c r="C6" s="106"/>
      <c r="D6" s="106"/>
      <c r="E6" s="106"/>
      <c r="F6" s="106"/>
      <c r="G6" s="106"/>
      <c r="H6" s="106"/>
      <c r="I6" s="106"/>
      <c r="J6" s="106"/>
      <c r="K6" s="177"/>
      <c r="L6" s="106"/>
      <c r="M6" s="106"/>
      <c r="N6" s="106"/>
      <c r="O6" s="106"/>
      <c r="P6" s="106"/>
      <c r="Q6" s="106"/>
      <c r="R6" s="106"/>
      <c r="S6" s="106"/>
      <c r="T6" s="106"/>
      <c r="U6" s="106"/>
      <c r="V6" s="106"/>
      <c r="W6" s="106"/>
      <c r="X6" s="106"/>
      <c r="Y6" s="106"/>
      <c r="Z6" s="106"/>
      <c r="AA6" s="106"/>
      <c r="AB6" s="106"/>
      <c r="AC6" s="106"/>
    </row>
    <row r="7" spans="1:29" x14ac:dyDescent="0.2">
      <c r="A7" s="296" t="str">
        <f>'4. паспортбюджет'!A7</f>
        <v>Год раскрытия информации: 2017 год</v>
      </c>
      <c r="B7" s="296"/>
      <c r="C7" s="296"/>
      <c r="D7" s="296"/>
      <c r="E7" s="296"/>
      <c r="F7" s="296"/>
      <c r="G7" s="296"/>
      <c r="H7" s="296"/>
      <c r="I7" s="296"/>
      <c r="J7" s="296"/>
      <c r="K7" s="296"/>
      <c r="L7" s="296"/>
      <c r="M7" s="296"/>
      <c r="N7" s="296"/>
      <c r="O7" s="296"/>
      <c r="P7" s="296"/>
      <c r="Q7" s="60"/>
      <c r="R7" s="60"/>
      <c r="S7" s="60"/>
      <c r="T7" s="60"/>
      <c r="U7" s="60"/>
      <c r="V7" s="60"/>
      <c r="W7" s="60"/>
      <c r="X7" s="60"/>
      <c r="Y7" s="60"/>
      <c r="Z7" s="60"/>
      <c r="AA7" s="60"/>
      <c r="AB7" s="60"/>
      <c r="AC7" s="60"/>
    </row>
    <row r="8" spans="1:29" ht="18.75" x14ac:dyDescent="0.3">
      <c r="A8" s="272"/>
      <c r="B8" s="106"/>
      <c r="C8" s="106"/>
      <c r="D8" s="106"/>
      <c r="E8" s="106"/>
      <c r="F8" s="106"/>
      <c r="G8" s="106"/>
      <c r="H8" s="106"/>
      <c r="I8" s="106"/>
      <c r="J8" s="106"/>
      <c r="K8" s="177"/>
      <c r="L8" s="106"/>
      <c r="M8" s="106"/>
      <c r="N8" s="106"/>
      <c r="O8" s="106"/>
      <c r="P8" s="106"/>
      <c r="Q8" s="106"/>
      <c r="R8" s="106"/>
      <c r="S8" s="106"/>
      <c r="T8" s="106"/>
      <c r="U8" s="106"/>
      <c r="V8" s="106"/>
      <c r="W8" s="106"/>
      <c r="X8" s="106"/>
      <c r="Y8" s="106"/>
      <c r="Z8" s="106"/>
      <c r="AA8" s="106"/>
      <c r="AB8" s="106"/>
      <c r="AC8" s="106"/>
    </row>
    <row r="9" spans="1:29" ht="18.75" x14ac:dyDescent="0.2">
      <c r="A9" s="352" t="s">
        <v>7</v>
      </c>
      <c r="B9" s="352"/>
      <c r="C9" s="352"/>
      <c r="D9" s="352"/>
      <c r="E9" s="352"/>
      <c r="F9" s="352"/>
      <c r="G9" s="352"/>
      <c r="H9" s="352"/>
      <c r="I9" s="352"/>
      <c r="J9" s="352"/>
      <c r="K9" s="352"/>
      <c r="L9" s="352"/>
      <c r="M9" s="352"/>
      <c r="N9" s="352"/>
      <c r="O9" s="352"/>
      <c r="P9" s="352"/>
      <c r="Q9" s="273"/>
      <c r="R9" s="273"/>
      <c r="S9" s="273"/>
      <c r="T9" s="273"/>
      <c r="U9" s="273"/>
      <c r="V9" s="273"/>
      <c r="W9" s="273"/>
      <c r="X9" s="273"/>
      <c r="Y9" s="273"/>
      <c r="Z9" s="273"/>
      <c r="AA9" s="273"/>
      <c r="AB9" s="273"/>
      <c r="AC9" s="273"/>
    </row>
    <row r="10" spans="1:29" ht="18.75" x14ac:dyDescent="0.2">
      <c r="A10" s="201"/>
      <c r="B10" s="201"/>
      <c r="C10" s="201"/>
      <c r="D10" s="201"/>
      <c r="E10" s="201"/>
      <c r="F10" s="201"/>
      <c r="G10" s="201"/>
      <c r="H10" s="201"/>
      <c r="I10" s="201"/>
      <c r="J10" s="201"/>
      <c r="K10" s="201"/>
      <c r="L10" s="273"/>
      <c r="M10" s="273"/>
      <c r="N10" s="273"/>
      <c r="O10" s="273"/>
      <c r="P10" s="273"/>
      <c r="Q10" s="273"/>
      <c r="R10" s="273"/>
      <c r="S10" s="273"/>
      <c r="T10" s="273"/>
      <c r="U10" s="273"/>
      <c r="V10" s="273"/>
      <c r="W10" s="273"/>
      <c r="X10" s="273"/>
      <c r="Y10" s="273"/>
      <c r="Z10" s="106"/>
      <c r="AA10" s="106"/>
      <c r="AB10" s="106"/>
      <c r="AC10" s="106"/>
    </row>
    <row r="11" spans="1:29" x14ac:dyDescent="0.2">
      <c r="A11" s="353" t="str">
        <f>'4. паспортбюджет'!A11</f>
        <v>АО "Янтарьэнерго"</v>
      </c>
      <c r="B11" s="353"/>
      <c r="C11" s="353"/>
      <c r="D11" s="353"/>
      <c r="E11" s="353"/>
      <c r="F11" s="353"/>
      <c r="G11" s="353"/>
      <c r="H11" s="353"/>
      <c r="I11" s="353"/>
      <c r="J11" s="353"/>
      <c r="K11" s="353"/>
      <c r="L11" s="353"/>
      <c r="M11" s="353"/>
      <c r="N11" s="353"/>
      <c r="O11" s="353"/>
      <c r="P11" s="353"/>
      <c r="Q11" s="274"/>
      <c r="R11" s="274"/>
      <c r="S11" s="274"/>
      <c r="T11" s="274"/>
      <c r="U11" s="274"/>
      <c r="V11" s="274"/>
      <c r="W11" s="274"/>
      <c r="X11" s="274"/>
      <c r="Y11" s="274"/>
      <c r="Z11" s="274"/>
      <c r="AA11" s="274"/>
      <c r="AB11" s="274"/>
      <c r="AC11" s="274"/>
    </row>
    <row r="12" spans="1:29" x14ac:dyDescent="0.2">
      <c r="A12" s="346" t="s">
        <v>6</v>
      </c>
      <c r="B12" s="346"/>
      <c r="C12" s="346"/>
      <c r="D12" s="346"/>
      <c r="E12" s="346"/>
      <c r="F12" s="346"/>
      <c r="G12" s="346"/>
      <c r="H12" s="346"/>
      <c r="I12" s="346"/>
      <c r="J12" s="346"/>
      <c r="K12" s="346"/>
      <c r="L12" s="346"/>
      <c r="M12" s="346"/>
      <c r="N12" s="346"/>
      <c r="O12" s="346"/>
      <c r="P12" s="346"/>
      <c r="Q12" s="275"/>
      <c r="R12" s="275"/>
      <c r="S12" s="275"/>
      <c r="T12" s="275"/>
      <c r="U12" s="275"/>
      <c r="V12" s="275"/>
      <c r="W12" s="275"/>
      <c r="X12" s="275"/>
      <c r="Y12" s="275"/>
      <c r="Z12" s="275"/>
      <c r="AA12" s="275"/>
      <c r="AB12" s="275"/>
      <c r="AC12" s="275"/>
    </row>
    <row r="13" spans="1:29" ht="18.75" x14ac:dyDescent="0.2">
      <c r="A13" s="201"/>
      <c r="B13" s="201"/>
      <c r="C13" s="201"/>
      <c r="D13" s="201"/>
      <c r="E13" s="201"/>
      <c r="F13" s="201"/>
      <c r="G13" s="201"/>
      <c r="H13" s="201"/>
      <c r="I13" s="201"/>
      <c r="J13" s="201"/>
      <c r="K13" s="201"/>
      <c r="L13" s="273"/>
      <c r="M13" s="273"/>
      <c r="N13" s="273"/>
      <c r="O13" s="273"/>
      <c r="P13" s="273"/>
      <c r="Q13" s="273"/>
      <c r="R13" s="273"/>
      <c r="S13" s="273"/>
      <c r="T13" s="273"/>
      <c r="U13" s="273"/>
      <c r="V13" s="273"/>
      <c r="W13" s="273"/>
      <c r="X13" s="273"/>
      <c r="Y13" s="273"/>
      <c r="Z13" s="106"/>
      <c r="AA13" s="106"/>
      <c r="AB13" s="106"/>
      <c r="AC13" s="106"/>
    </row>
    <row r="14" spans="1:29" x14ac:dyDescent="0.2">
      <c r="A14" s="353" t="str">
        <f>'4. паспортбюджет'!A14</f>
        <v>F_4495</v>
      </c>
      <c r="B14" s="353"/>
      <c r="C14" s="353"/>
      <c r="D14" s="353"/>
      <c r="E14" s="353"/>
      <c r="F14" s="353"/>
      <c r="G14" s="353"/>
      <c r="H14" s="353"/>
      <c r="I14" s="353"/>
      <c r="J14" s="353"/>
      <c r="K14" s="353"/>
      <c r="L14" s="353"/>
      <c r="M14" s="353"/>
      <c r="N14" s="353"/>
      <c r="O14" s="353"/>
      <c r="P14" s="353"/>
      <c r="Q14" s="274"/>
      <c r="R14" s="274"/>
      <c r="S14" s="274"/>
      <c r="T14" s="274"/>
      <c r="U14" s="274"/>
      <c r="V14" s="274"/>
      <c r="W14" s="274"/>
      <c r="X14" s="274"/>
      <c r="Y14" s="274"/>
      <c r="Z14" s="274"/>
      <c r="AA14" s="274"/>
      <c r="AB14" s="274"/>
      <c r="AC14" s="274"/>
    </row>
    <row r="15" spans="1:29" x14ac:dyDescent="0.2">
      <c r="A15" s="346" t="s">
        <v>5</v>
      </c>
      <c r="B15" s="346"/>
      <c r="C15" s="346"/>
      <c r="D15" s="346"/>
      <c r="E15" s="346"/>
      <c r="F15" s="346"/>
      <c r="G15" s="346"/>
      <c r="H15" s="346"/>
      <c r="I15" s="346"/>
      <c r="J15" s="346"/>
      <c r="K15" s="346"/>
      <c r="L15" s="346"/>
      <c r="M15" s="346"/>
      <c r="N15" s="346"/>
      <c r="O15" s="346"/>
      <c r="P15" s="346"/>
      <c r="Q15" s="275"/>
      <c r="R15" s="275"/>
      <c r="S15" s="275"/>
      <c r="T15" s="275"/>
      <c r="U15" s="275"/>
      <c r="V15" s="275"/>
      <c r="W15" s="275"/>
      <c r="X15" s="275"/>
      <c r="Y15" s="275"/>
      <c r="Z15" s="275"/>
      <c r="AA15" s="275"/>
      <c r="AB15" s="275"/>
      <c r="AC15" s="275"/>
    </row>
    <row r="16" spans="1:29" ht="18.75" x14ac:dyDescent="0.2">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76"/>
      <c r="AA16" s="276"/>
      <c r="AB16" s="276"/>
      <c r="AC16" s="276"/>
    </row>
    <row r="17" spans="1:33" ht="33.75" customHeight="1" x14ac:dyDescent="0.2">
      <c r="A17" s="347" t="str">
        <f>'4. паспортбюджет'!A17</f>
        <v>Мероприятия по обеспечению электроснабжения потребителей на российской территории Куршской косы от энергосистемы Калининградской области</v>
      </c>
      <c r="B17" s="347"/>
      <c r="C17" s="347"/>
      <c r="D17" s="347"/>
      <c r="E17" s="347"/>
      <c r="F17" s="347"/>
      <c r="G17" s="347"/>
      <c r="H17" s="347"/>
      <c r="I17" s="347"/>
      <c r="J17" s="347"/>
      <c r="K17" s="347"/>
      <c r="L17" s="347"/>
      <c r="M17" s="347"/>
      <c r="N17" s="347"/>
      <c r="O17" s="347"/>
      <c r="P17" s="347"/>
      <c r="Q17" s="277"/>
      <c r="R17" s="277"/>
      <c r="S17" s="277"/>
      <c r="T17" s="277"/>
      <c r="U17" s="277"/>
      <c r="V17" s="277"/>
      <c r="W17" s="277"/>
      <c r="X17" s="277"/>
      <c r="Y17" s="277"/>
      <c r="Z17" s="277"/>
      <c r="AA17" s="277"/>
      <c r="AB17" s="277"/>
      <c r="AC17" s="277"/>
    </row>
    <row r="18" spans="1:33" x14ac:dyDescent="0.2">
      <c r="A18" s="346" t="s">
        <v>4</v>
      </c>
      <c r="B18" s="346"/>
      <c r="C18" s="346"/>
      <c r="D18" s="346"/>
      <c r="E18" s="346"/>
      <c r="F18" s="346"/>
      <c r="G18" s="346"/>
      <c r="H18" s="346"/>
      <c r="I18" s="346"/>
      <c r="J18" s="346"/>
      <c r="K18" s="346"/>
      <c r="L18" s="346"/>
      <c r="M18" s="346"/>
      <c r="N18" s="346"/>
      <c r="O18" s="346"/>
      <c r="P18" s="346"/>
      <c r="Q18" s="275"/>
      <c r="R18" s="275"/>
      <c r="S18" s="275"/>
      <c r="T18" s="275"/>
      <c r="U18" s="275"/>
      <c r="V18" s="275"/>
      <c r="W18" s="275"/>
      <c r="X18" s="275"/>
      <c r="Y18" s="275"/>
      <c r="Z18" s="275"/>
      <c r="AA18" s="275"/>
      <c r="AB18" s="275"/>
      <c r="AC18" s="275"/>
    </row>
    <row r="19" spans="1:33" ht="18.75" x14ac:dyDescent="0.2">
      <c r="A19" s="278"/>
      <c r="B19" s="278"/>
      <c r="C19" s="278"/>
      <c r="D19" s="278"/>
      <c r="E19" s="278"/>
      <c r="F19" s="278"/>
      <c r="G19" s="278"/>
      <c r="H19" s="278"/>
      <c r="I19" s="278"/>
      <c r="J19" s="278"/>
      <c r="K19" s="278"/>
      <c r="L19" s="278"/>
      <c r="M19" s="278"/>
      <c r="N19" s="278"/>
      <c r="O19" s="278"/>
      <c r="P19" s="278"/>
      <c r="Q19" s="278"/>
      <c r="R19" s="278"/>
      <c r="S19" s="278"/>
      <c r="T19" s="278"/>
      <c r="U19" s="278"/>
      <c r="V19" s="278"/>
      <c r="W19" s="279"/>
      <c r="X19" s="279"/>
      <c r="Y19" s="279"/>
      <c r="Z19" s="279"/>
      <c r="AA19" s="279"/>
      <c r="AB19" s="279"/>
      <c r="AC19" s="279"/>
    </row>
    <row r="20" spans="1:33" ht="18.75" x14ac:dyDescent="0.2">
      <c r="A20" s="348" t="s">
        <v>355</v>
      </c>
      <c r="B20" s="348"/>
      <c r="C20" s="348"/>
      <c r="D20" s="348"/>
      <c r="E20" s="348"/>
      <c r="F20" s="348"/>
      <c r="G20" s="348"/>
      <c r="H20" s="348"/>
      <c r="I20" s="348"/>
      <c r="J20" s="348"/>
      <c r="K20" s="348"/>
      <c r="L20" s="348"/>
      <c r="M20" s="348"/>
      <c r="N20" s="348"/>
      <c r="O20" s="348"/>
      <c r="P20" s="348"/>
      <c r="Q20" s="280"/>
      <c r="R20" s="280"/>
      <c r="S20" s="280"/>
      <c r="T20" s="280"/>
      <c r="U20" s="280"/>
      <c r="V20" s="280"/>
      <c r="W20" s="280"/>
      <c r="X20" s="280"/>
      <c r="Y20" s="280"/>
      <c r="Z20" s="280"/>
      <c r="AA20" s="280"/>
      <c r="AB20" s="280"/>
      <c r="AC20" s="280"/>
    </row>
    <row r="21" spans="1:33" x14ac:dyDescent="0.2">
      <c r="A21" s="169"/>
    </row>
    <row r="22" spans="1:33" ht="16.5" thickBot="1" x14ac:dyDescent="0.25">
      <c r="A22" s="170"/>
    </row>
    <row r="23" spans="1:33" s="171" customFormat="1" ht="17.25" thickTop="1" thickBot="1" x14ac:dyDescent="0.25">
      <c r="A23" s="218" t="s">
        <v>255</v>
      </c>
      <c r="B23" s="219" t="s">
        <v>1</v>
      </c>
      <c r="C23" s="220"/>
      <c r="D23" s="221"/>
      <c r="E23" s="222"/>
      <c r="F23" s="222"/>
      <c r="G23" s="222"/>
      <c r="H23" s="222"/>
      <c r="I23" s="220"/>
      <c r="J23" s="220"/>
      <c r="K23" s="220"/>
      <c r="L23" s="220"/>
      <c r="M23" s="220"/>
      <c r="N23" s="220"/>
      <c r="O23" s="220"/>
      <c r="P23" s="220"/>
      <c r="Q23" s="220"/>
      <c r="R23" s="220"/>
      <c r="S23" s="220"/>
      <c r="T23" s="220"/>
      <c r="U23" s="220"/>
      <c r="V23" s="220"/>
      <c r="W23" s="220"/>
      <c r="X23" s="220"/>
      <c r="Y23" s="220"/>
      <c r="Z23" s="220"/>
      <c r="AA23" s="220"/>
      <c r="AB23" s="220"/>
      <c r="AC23" s="220"/>
      <c r="AD23" s="172"/>
      <c r="AE23" s="172"/>
      <c r="AF23" s="172"/>
      <c r="AG23" s="172"/>
    </row>
    <row r="24" spans="1:33" s="171" customFormat="1" x14ac:dyDescent="0.2">
      <c r="A24" s="223" t="s">
        <v>391</v>
      </c>
      <c r="B24" s="236">
        <v>1128229988.3728821</v>
      </c>
      <c r="C24" s="224"/>
      <c r="D24" s="224"/>
      <c r="E24" s="224"/>
      <c r="F24" s="224"/>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172"/>
      <c r="AE24" s="172"/>
      <c r="AF24" s="172"/>
      <c r="AG24" s="172"/>
    </row>
    <row r="25" spans="1:33" s="171" customFormat="1" x14ac:dyDescent="0.2">
      <c r="A25" s="225" t="s">
        <v>253</v>
      </c>
      <c r="B25" s="226">
        <v>0</v>
      </c>
      <c r="C25" s="224"/>
      <c r="D25" s="224"/>
      <c r="E25" s="224"/>
      <c r="F25" s="224"/>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172"/>
      <c r="AE25" s="172"/>
      <c r="AF25" s="172"/>
      <c r="AG25" s="172"/>
    </row>
    <row r="26" spans="1:33" s="171" customFormat="1" x14ac:dyDescent="0.2">
      <c r="A26" s="225" t="s">
        <v>251</v>
      </c>
      <c r="B26" s="226">
        <v>25</v>
      </c>
      <c r="C26" s="224"/>
      <c r="D26" s="227" t="s">
        <v>254</v>
      </c>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172"/>
      <c r="AE26" s="172"/>
      <c r="AF26" s="172"/>
      <c r="AG26" s="172"/>
    </row>
    <row r="27" spans="1:33" s="171" customFormat="1" ht="16.5" thickBot="1" x14ac:dyDescent="0.25">
      <c r="A27" s="228" t="s">
        <v>249</v>
      </c>
      <c r="B27" s="229">
        <v>1</v>
      </c>
      <c r="C27" s="224"/>
      <c r="D27" s="349" t="s">
        <v>252</v>
      </c>
      <c r="E27" s="350"/>
      <c r="F27" s="351"/>
      <c r="G27" s="281">
        <v>13.637829345017876</v>
      </c>
      <c r="H27" s="230" t="s">
        <v>574</v>
      </c>
      <c r="I27" s="224"/>
      <c r="J27" s="224"/>
      <c r="K27" s="224"/>
      <c r="L27" s="224"/>
      <c r="M27" s="224"/>
      <c r="N27" s="224"/>
      <c r="O27" s="224"/>
      <c r="P27" s="224"/>
      <c r="Q27" s="224"/>
      <c r="R27" s="224"/>
      <c r="S27" s="224"/>
      <c r="T27" s="224"/>
      <c r="U27" s="224"/>
      <c r="V27" s="224"/>
      <c r="W27" s="224"/>
      <c r="X27" s="224"/>
      <c r="Y27" s="224"/>
      <c r="Z27" s="224"/>
      <c r="AA27" s="224"/>
      <c r="AB27" s="224"/>
      <c r="AC27" s="224"/>
      <c r="AD27" s="172"/>
      <c r="AE27" s="172"/>
      <c r="AF27" s="172"/>
      <c r="AG27" s="172"/>
    </row>
    <row r="28" spans="1:33" s="171" customFormat="1" x14ac:dyDescent="0.2">
      <c r="A28" s="223" t="s">
        <v>248</v>
      </c>
      <c r="B28" s="236">
        <v>700000</v>
      </c>
      <c r="C28" s="224"/>
      <c r="D28" s="349" t="s">
        <v>250</v>
      </c>
      <c r="E28" s="350"/>
      <c r="F28" s="351"/>
      <c r="G28" s="281" t="s">
        <v>574</v>
      </c>
      <c r="H28" s="230" t="s">
        <v>574</v>
      </c>
      <c r="I28" s="224"/>
      <c r="J28" s="224"/>
      <c r="K28" s="224"/>
      <c r="L28" s="224"/>
      <c r="M28" s="224"/>
      <c r="N28" s="224"/>
      <c r="O28" s="224"/>
      <c r="P28" s="224"/>
      <c r="Q28" s="224"/>
      <c r="R28" s="224"/>
      <c r="S28" s="224"/>
      <c r="T28" s="224"/>
      <c r="U28" s="224"/>
      <c r="V28" s="224"/>
      <c r="W28" s="224"/>
      <c r="X28" s="224"/>
      <c r="Y28" s="224"/>
      <c r="Z28" s="224"/>
      <c r="AA28" s="224"/>
      <c r="AB28" s="224"/>
      <c r="AC28" s="224"/>
      <c r="AD28" s="172"/>
      <c r="AE28" s="172"/>
      <c r="AF28" s="172"/>
      <c r="AG28" s="172"/>
    </row>
    <row r="29" spans="1:33" s="171" customFormat="1" x14ac:dyDescent="0.2">
      <c r="A29" s="225" t="s">
        <v>392</v>
      </c>
      <c r="B29" s="226">
        <v>3</v>
      </c>
      <c r="C29" s="224"/>
      <c r="D29" s="349" t="s">
        <v>575</v>
      </c>
      <c r="E29" s="350"/>
      <c r="F29" s="351"/>
      <c r="G29" s="282">
        <v>-266543136.99062657</v>
      </c>
      <c r="H29" s="231">
        <v>-329132071.84254235</v>
      </c>
      <c r="I29" s="224"/>
      <c r="J29" s="224"/>
      <c r="K29" s="224"/>
      <c r="L29" s="224"/>
      <c r="M29" s="224"/>
      <c r="N29" s="224"/>
      <c r="O29" s="224"/>
      <c r="P29" s="224"/>
      <c r="Q29" s="224"/>
      <c r="R29" s="224"/>
      <c r="S29" s="224"/>
      <c r="T29" s="224"/>
      <c r="U29" s="224"/>
      <c r="V29" s="224"/>
      <c r="W29" s="224"/>
      <c r="X29" s="224"/>
      <c r="Y29" s="224"/>
      <c r="Z29" s="224"/>
      <c r="AA29" s="224"/>
      <c r="AB29" s="224"/>
      <c r="AC29" s="224"/>
      <c r="AD29" s="172"/>
      <c r="AE29" s="172"/>
      <c r="AF29" s="172"/>
      <c r="AG29" s="172"/>
    </row>
    <row r="30" spans="1:33" s="171" customFormat="1" x14ac:dyDescent="0.2">
      <c r="A30" s="225" t="s">
        <v>247</v>
      </c>
      <c r="B30" s="226">
        <v>3</v>
      </c>
      <c r="C30" s="224"/>
      <c r="D30" s="349" t="s">
        <v>393</v>
      </c>
      <c r="E30" s="350"/>
      <c r="F30" s="351"/>
      <c r="G30" s="232" t="s">
        <v>450</v>
      </c>
      <c r="H30" s="233" t="s">
        <v>450</v>
      </c>
      <c r="I30" s="224"/>
      <c r="J30" s="224"/>
      <c r="K30" s="224"/>
      <c r="L30" s="224"/>
      <c r="M30" s="224"/>
      <c r="N30" s="224"/>
      <c r="O30" s="224"/>
      <c r="P30" s="224"/>
      <c r="Q30" s="224"/>
      <c r="R30" s="224"/>
      <c r="S30" s="224"/>
      <c r="T30" s="224"/>
      <c r="U30" s="224"/>
      <c r="V30" s="224"/>
      <c r="W30" s="224"/>
      <c r="X30" s="224"/>
      <c r="Y30" s="224"/>
      <c r="Z30" s="224"/>
      <c r="AA30" s="224"/>
      <c r="AB30" s="224"/>
      <c r="AC30" s="224"/>
      <c r="AD30" s="172"/>
      <c r="AE30" s="172"/>
      <c r="AF30" s="172"/>
      <c r="AG30" s="172"/>
    </row>
    <row r="31" spans="1:33" s="171" customFormat="1" x14ac:dyDescent="0.2">
      <c r="A31" s="225" t="s">
        <v>226</v>
      </c>
      <c r="B31" s="226">
        <v>300000</v>
      </c>
      <c r="C31" s="224"/>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172"/>
      <c r="AE31" s="172"/>
      <c r="AF31" s="172"/>
      <c r="AG31" s="172"/>
    </row>
    <row r="32" spans="1:33" s="171" customFormat="1" x14ac:dyDescent="0.2">
      <c r="A32" s="225" t="s">
        <v>246</v>
      </c>
      <c r="B32" s="226">
        <v>1</v>
      </c>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172"/>
      <c r="AE32" s="172"/>
      <c r="AF32" s="172"/>
      <c r="AG32" s="172"/>
    </row>
    <row r="33" spans="1:33" s="171" customFormat="1" x14ac:dyDescent="0.2">
      <c r="A33" s="225" t="s">
        <v>245</v>
      </c>
      <c r="B33" s="226">
        <v>1</v>
      </c>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172"/>
      <c r="AE33" s="172"/>
      <c r="AF33" s="172"/>
      <c r="AG33" s="172"/>
    </row>
    <row r="34" spans="1:33" s="171" customFormat="1" x14ac:dyDescent="0.2">
      <c r="A34" s="234" t="s">
        <v>394</v>
      </c>
      <c r="B34" s="226">
        <v>1000000</v>
      </c>
      <c r="C34" s="224"/>
      <c r="D34" s="224"/>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24"/>
      <c r="AD34" s="172"/>
      <c r="AE34" s="172"/>
      <c r="AF34" s="172"/>
      <c r="AG34" s="172"/>
    </row>
    <row r="35" spans="1:33" s="171" customFormat="1" ht="16.5" thickBot="1" x14ac:dyDescent="0.25">
      <c r="A35" s="228" t="s">
        <v>220</v>
      </c>
      <c r="B35" s="235">
        <v>0.2</v>
      </c>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172"/>
      <c r="AE35" s="172"/>
      <c r="AF35" s="172"/>
      <c r="AG35" s="172"/>
    </row>
    <row r="36" spans="1:33" s="171" customFormat="1" x14ac:dyDescent="0.2">
      <c r="A36" s="223" t="s">
        <v>390</v>
      </c>
      <c r="B36" s="236">
        <v>0</v>
      </c>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172"/>
      <c r="AE36" s="172"/>
      <c r="AF36" s="172"/>
      <c r="AG36" s="172"/>
    </row>
    <row r="37" spans="1:33" s="171" customFormat="1" x14ac:dyDescent="0.2">
      <c r="A37" s="225" t="s">
        <v>244</v>
      </c>
      <c r="B37" s="226"/>
      <c r="C37" s="224"/>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172"/>
      <c r="AE37" s="172"/>
      <c r="AF37" s="172"/>
      <c r="AG37" s="172"/>
    </row>
    <row r="38" spans="1:33" s="171" customFormat="1" ht="16.5" thickBot="1" x14ac:dyDescent="0.25">
      <c r="A38" s="234" t="s">
        <v>243</v>
      </c>
      <c r="B38" s="237"/>
      <c r="C38" s="224"/>
      <c r="D38" s="224"/>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172"/>
      <c r="AE38" s="172"/>
      <c r="AF38" s="172"/>
      <c r="AG38" s="172"/>
    </row>
    <row r="39" spans="1:33" s="171" customFormat="1" x14ac:dyDescent="0.2">
      <c r="A39" s="238" t="s">
        <v>395</v>
      </c>
      <c r="B39" s="239">
        <v>1</v>
      </c>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172"/>
      <c r="AE39" s="172"/>
      <c r="AF39" s="172"/>
      <c r="AG39" s="172"/>
    </row>
    <row r="40" spans="1:33" s="171" customFormat="1" x14ac:dyDescent="0.2">
      <c r="A40" s="240" t="s">
        <v>242</v>
      </c>
      <c r="B40" s="241"/>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172"/>
      <c r="AE40" s="172"/>
      <c r="AF40" s="172"/>
      <c r="AG40" s="172"/>
    </row>
    <row r="41" spans="1:33" s="171" customFormat="1" x14ac:dyDescent="0.2">
      <c r="A41" s="240" t="s">
        <v>241</v>
      </c>
      <c r="B41" s="242"/>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172"/>
      <c r="AE41" s="172"/>
      <c r="AF41" s="172"/>
      <c r="AG41" s="172"/>
    </row>
    <row r="42" spans="1:33" s="171" customFormat="1" x14ac:dyDescent="0.2">
      <c r="A42" s="240" t="s">
        <v>240</v>
      </c>
      <c r="B42" s="242">
        <v>0</v>
      </c>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172"/>
      <c r="AE42" s="172"/>
      <c r="AF42" s="172"/>
      <c r="AG42" s="172"/>
    </row>
    <row r="43" spans="1:33" s="171" customFormat="1" x14ac:dyDescent="0.2">
      <c r="A43" s="240" t="s">
        <v>239</v>
      </c>
      <c r="B43" s="242">
        <v>0.20499999999999999</v>
      </c>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172"/>
      <c r="AE43" s="172"/>
      <c r="AF43" s="172"/>
      <c r="AG43" s="172"/>
    </row>
    <row r="44" spans="1:33" s="171" customFormat="1" x14ac:dyDescent="0.2">
      <c r="A44" s="240" t="s">
        <v>238</v>
      </c>
      <c r="B44" s="242">
        <v>1</v>
      </c>
      <c r="C44" s="224"/>
      <c r="D44" s="224"/>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172"/>
      <c r="AE44" s="172"/>
      <c r="AF44" s="172"/>
      <c r="AG44" s="172"/>
    </row>
    <row r="45" spans="1:33" s="171" customFormat="1" ht="16.5" thickBot="1" x14ac:dyDescent="0.25">
      <c r="A45" s="243" t="s">
        <v>396</v>
      </c>
      <c r="B45" s="244">
        <v>0.20499999999999999</v>
      </c>
      <c r="C45" s="245"/>
      <c r="D45" s="224"/>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172"/>
      <c r="AE45" s="172"/>
      <c r="AF45" s="172"/>
      <c r="AG45" s="172"/>
    </row>
    <row r="46" spans="1:33" s="171" customFormat="1" x14ac:dyDescent="0.2">
      <c r="A46" s="246" t="s">
        <v>237</v>
      </c>
      <c r="B46" s="247">
        <v>1</v>
      </c>
      <c r="C46" s="247">
        <v>2</v>
      </c>
      <c r="D46" s="247">
        <v>3</v>
      </c>
      <c r="E46" s="247">
        <v>4</v>
      </c>
      <c r="F46" s="247">
        <v>5</v>
      </c>
      <c r="G46" s="247">
        <v>6</v>
      </c>
      <c r="H46" s="247">
        <v>7</v>
      </c>
      <c r="I46" s="247">
        <v>8</v>
      </c>
      <c r="J46" s="247">
        <v>9</v>
      </c>
      <c r="K46" s="247">
        <v>10</v>
      </c>
      <c r="L46" s="247">
        <v>11</v>
      </c>
      <c r="M46" s="247">
        <v>12</v>
      </c>
      <c r="N46" s="247">
        <v>13</v>
      </c>
      <c r="O46" s="247">
        <v>14</v>
      </c>
      <c r="P46" s="247">
        <v>15</v>
      </c>
      <c r="Q46" s="247">
        <v>16</v>
      </c>
      <c r="R46" s="247">
        <v>17</v>
      </c>
      <c r="S46" s="247">
        <v>18</v>
      </c>
      <c r="T46" s="247">
        <v>19</v>
      </c>
      <c r="U46" s="247">
        <v>20</v>
      </c>
      <c r="V46" s="247">
        <v>21</v>
      </c>
      <c r="W46" s="247">
        <v>22</v>
      </c>
      <c r="X46" s="247">
        <v>23</v>
      </c>
      <c r="Y46" s="247">
        <v>24</v>
      </c>
      <c r="Z46" s="247">
        <v>25</v>
      </c>
      <c r="AA46" s="247">
        <v>26</v>
      </c>
      <c r="AB46" s="247">
        <v>27</v>
      </c>
      <c r="AC46" s="247">
        <v>28</v>
      </c>
      <c r="AD46" s="172"/>
      <c r="AE46" s="172"/>
      <c r="AF46" s="172"/>
      <c r="AG46" s="172"/>
    </row>
    <row r="47" spans="1:33" s="171" customFormat="1" x14ac:dyDescent="0.2">
      <c r="A47" s="248" t="s">
        <v>236</v>
      </c>
      <c r="B47" s="249">
        <v>0</v>
      </c>
      <c r="C47" s="249">
        <v>5.3999999999999999E-2</v>
      </c>
      <c r="D47" s="249">
        <v>4.3999999999999997E-2</v>
      </c>
      <c r="E47" s="249">
        <v>4.5999999999999999E-2</v>
      </c>
      <c r="F47" s="249">
        <v>4.5999999999999999E-2</v>
      </c>
      <c r="G47" s="249">
        <v>4.5999999999999999E-2</v>
      </c>
      <c r="H47" s="249">
        <v>4.5999999999999999E-2</v>
      </c>
      <c r="I47" s="249">
        <v>4.5999999999999999E-2</v>
      </c>
      <c r="J47" s="249">
        <v>4.5999999999999999E-2</v>
      </c>
      <c r="K47" s="249">
        <v>4.5999999999999999E-2</v>
      </c>
      <c r="L47" s="249">
        <v>4.5999999999999999E-2</v>
      </c>
      <c r="M47" s="249">
        <v>4.5999999999999999E-2</v>
      </c>
      <c r="N47" s="249">
        <v>4.5999999999999999E-2</v>
      </c>
      <c r="O47" s="249">
        <v>4.5999999999999999E-2</v>
      </c>
      <c r="P47" s="249">
        <v>4.5999999999999999E-2</v>
      </c>
      <c r="Q47" s="249">
        <v>4.5999999999999999E-2</v>
      </c>
      <c r="R47" s="249">
        <v>4.5999999999999999E-2</v>
      </c>
      <c r="S47" s="249">
        <v>4.5999999999999999E-2</v>
      </c>
      <c r="T47" s="249">
        <v>4.5999999999999999E-2</v>
      </c>
      <c r="U47" s="249">
        <v>4.5999999999999999E-2</v>
      </c>
      <c r="V47" s="249">
        <v>4.5999999999999999E-2</v>
      </c>
      <c r="W47" s="249">
        <v>4.5999999999999999E-2</v>
      </c>
      <c r="X47" s="249">
        <v>4.5999999999999999E-2</v>
      </c>
      <c r="Y47" s="249">
        <v>4.5999999999999999E-2</v>
      </c>
      <c r="Z47" s="249">
        <v>4.5999999999999999E-2</v>
      </c>
      <c r="AA47" s="249">
        <v>4.5999999999999999E-2</v>
      </c>
      <c r="AB47" s="249">
        <v>4.5999999999999999E-2</v>
      </c>
      <c r="AC47" s="249">
        <v>4.5999999999999999E-2</v>
      </c>
      <c r="AD47" s="172"/>
      <c r="AE47" s="172"/>
      <c r="AF47" s="172"/>
      <c r="AG47" s="172"/>
    </row>
    <row r="48" spans="1:33" s="171" customFormat="1" x14ac:dyDescent="0.2">
      <c r="A48" s="248" t="s">
        <v>235</v>
      </c>
      <c r="B48" s="249">
        <v>0</v>
      </c>
      <c r="C48" s="249">
        <v>5.4000000000000048E-2</v>
      </c>
      <c r="D48" s="249">
        <v>0.10037600000000002</v>
      </c>
      <c r="E48" s="249">
        <v>0.150993296</v>
      </c>
      <c r="F48" s="249">
        <v>0.20393898761600004</v>
      </c>
      <c r="G48" s="249">
        <v>0.25932018104633614</v>
      </c>
      <c r="H48" s="249">
        <v>0.3172489093744677</v>
      </c>
      <c r="I48" s="249">
        <v>0.3778423592056932</v>
      </c>
      <c r="J48" s="249">
        <v>0.44122310772915507</v>
      </c>
      <c r="K48" s="249">
        <v>0.50751937068469632</v>
      </c>
      <c r="L48" s="249">
        <v>0.57686526173619246</v>
      </c>
      <c r="M48" s="249">
        <v>0.64940106377605744</v>
      </c>
      <c r="N48" s="249">
        <v>0.72527351270975604</v>
      </c>
      <c r="O48" s="249">
        <v>0.80463609429440486</v>
      </c>
      <c r="P48" s="249">
        <v>0.8876493546319475</v>
      </c>
      <c r="Q48" s="249">
        <v>0.97448122494501721</v>
      </c>
      <c r="R48" s="249">
        <v>1.0653073612924882</v>
      </c>
      <c r="S48" s="249">
        <v>1.1603114999119426</v>
      </c>
      <c r="T48" s="249">
        <v>1.2596858289078923</v>
      </c>
      <c r="U48" s="249">
        <v>1.3636313770376556</v>
      </c>
      <c r="V48" s="249">
        <v>1.4723584203813878</v>
      </c>
      <c r="W48" s="249">
        <v>1.5860869077189319</v>
      </c>
      <c r="X48" s="249">
        <v>1.7050469054740027</v>
      </c>
      <c r="Y48" s="249">
        <v>1.8294790631258069</v>
      </c>
      <c r="Z48" s="249">
        <v>1.959635100029594</v>
      </c>
      <c r="AA48" s="249">
        <v>2.0957783146309552</v>
      </c>
      <c r="AB48" s="249">
        <v>2.2381841171039794</v>
      </c>
      <c r="AC48" s="249">
        <v>2.3871405864907627</v>
      </c>
      <c r="AD48" s="172"/>
      <c r="AE48" s="172"/>
      <c r="AF48" s="172"/>
      <c r="AG48" s="172"/>
    </row>
    <row r="49" spans="1:33" s="171" customFormat="1" ht="16.5" thickBot="1" x14ac:dyDescent="0.25">
      <c r="A49" s="250" t="s">
        <v>397</v>
      </c>
      <c r="B49" s="254">
        <v>17497136.029600002</v>
      </c>
      <c r="C49" s="254">
        <v>1007666780.0234001</v>
      </c>
      <c r="D49" s="254">
        <v>6728709.009168</v>
      </c>
      <c r="E49" s="254">
        <v>14076459.247179456</v>
      </c>
      <c r="F49" s="254">
        <v>19877368.102942113</v>
      </c>
      <c r="G49" s="254">
        <v>26182174.785667896</v>
      </c>
      <c r="H49" s="254">
        <v>33024963.172298636</v>
      </c>
      <c r="I49" s="254">
        <v>40349207.285174765</v>
      </c>
      <c r="J49" s="254">
        <v>46611751.382027276</v>
      </c>
      <c r="K49" s="254">
        <v>53365070.613174796</v>
      </c>
      <c r="L49" s="254">
        <v>60641064.747663528</v>
      </c>
      <c r="M49" s="254">
        <v>68473529.853107721</v>
      </c>
      <c r="N49" s="254">
        <v>76898265.255246729</v>
      </c>
      <c r="O49" s="254">
        <v>85953186.325213358</v>
      </c>
      <c r="P49" s="254">
        <v>95678443.40433684</v>
      </c>
      <c r="Q49" s="254">
        <v>106116547.1924755</v>
      </c>
      <c r="R49" s="254">
        <v>110997908.36332938</v>
      </c>
      <c r="S49" s="254">
        <v>116103812.14804253</v>
      </c>
      <c r="T49" s="254">
        <v>121444587.50685249</v>
      </c>
      <c r="U49" s="254">
        <v>127031038.53216772</v>
      </c>
      <c r="V49" s="254">
        <v>132874466.30464743</v>
      </c>
      <c r="W49" s="254">
        <v>138986691.75466123</v>
      </c>
      <c r="X49" s="254">
        <v>145380079.57537565</v>
      </c>
      <c r="Y49" s="254">
        <v>152067563.23584294</v>
      </c>
      <c r="Z49" s="254">
        <v>159062671.14469174</v>
      </c>
      <c r="AA49" s="254">
        <v>166379554.01734757</v>
      </c>
      <c r="AB49" s="254">
        <v>174033013.50214556</v>
      </c>
      <c r="AC49" s="254">
        <v>182038532.12324426</v>
      </c>
      <c r="AD49" s="172"/>
      <c r="AE49" s="172"/>
      <c r="AF49" s="172"/>
      <c r="AG49" s="172"/>
    </row>
    <row r="50" spans="1:33" s="171" customFormat="1" ht="16.5" thickBot="1" x14ac:dyDescent="0.25">
      <c r="A50" s="251"/>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172"/>
      <c r="AE50" s="172"/>
      <c r="AF50" s="172"/>
      <c r="AG50" s="172"/>
    </row>
    <row r="51" spans="1:33" s="171" customFormat="1" x14ac:dyDescent="0.2">
      <c r="A51" s="252" t="s">
        <v>234</v>
      </c>
      <c r="B51" s="247">
        <v>1</v>
      </c>
      <c r="C51" s="247">
        <v>2</v>
      </c>
      <c r="D51" s="247">
        <v>3</v>
      </c>
      <c r="E51" s="247">
        <v>4</v>
      </c>
      <c r="F51" s="247">
        <v>5</v>
      </c>
      <c r="G51" s="247">
        <v>6</v>
      </c>
      <c r="H51" s="247">
        <v>7</v>
      </c>
      <c r="I51" s="247">
        <v>8</v>
      </c>
      <c r="J51" s="247">
        <v>9</v>
      </c>
      <c r="K51" s="247">
        <v>10</v>
      </c>
      <c r="L51" s="247">
        <v>11</v>
      </c>
      <c r="M51" s="247">
        <v>12</v>
      </c>
      <c r="N51" s="247">
        <v>13</v>
      </c>
      <c r="O51" s="247">
        <v>14</v>
      </c>
      <c r="P51" s="247">
        <v>15</v>
      </c>
      <c r="Q51" s="247">
        <v>16</v>
      </c>
      <c r="R51" s="247">
        <v>17</v>
      </c>
      <c r="S51" s="247">
        <v>18</v>
      </c>
      <c r="T51" s="247">
        <v>19</v>
      </c>
      <c r="U51" s="247">
        <v>20</v>
      </c>
      <c r="V51" s="247">
        <v>21</v>
      </c>
      <c r="W51" s="247">
        <v>22</v>
      </c>
      <c r="X51" s="247">
        <v>23</v>
      </c>
      <c r="Y51" s="247">
        <v>24</v>
      </c>
      <c r="Z51" s="247">
        <v>25</v>
      </c>
      <c r="AA51" s="247">
        <v>26</v>
      </c>
      <c r="AB51" s="247">
        <v>27</v>
      </c>
      <c r="AC51" s="247">
        <v>28</v>
      </c>
      <c r="AD51" s="172"/>
      <c r="AE51" s="172"/>
      <c r="AF51" s="172"/>
      <c r="AG51" s="172"/>
    </row>
    <row r="52" spans="1:33" s="171" customFormat="1" x14ac:dyDescent="0.2">
      <c r="A52" s="248" t="s">
        <v>233</v>
      </c>
      <c r="B52" s="253">
        <v>0</v>
      </c>
      <c r="C52" s="253">
        <v>0</v>
      </c>
      <c r="D52" s="253">
        <v>0</v>
      </c>
      <c r="E52" s="253">
        <v>0</v>
      </c>
      <c r="F52" s="253">
        <v>0</v>
      </c>
      <c r="G52" s="253">
        <v>0</v>
      </c>
      <c r="H52" s="253">
        <v>0</v>
      </c>
      <c r="I52" s="253">
        <v>0</v>
      </c>
      <c r="J52" s="253">
        <v>0</v>
      </c>
      <c r="K52" s="253">
        <v>0</v>
      </c>
      <c r="L52" s="253">
        <v>0</v>
      </c>
      <c r="M52" s="253">
        <v>0</v>
      </c>
      <c r="N52" s="253">
        <v>0</v>
      </c>
      <c r="O52" s="253">
        <v>0</v>
      </c>
      <c r="P52" s="253">
        <v>0</v>
      </c>
      <c r="Q52" s="253">
        <v>0</v>
      </c>
      <c r="R52" s="253">
        <v>0</v>
      </c>
      <c r="S52" s="253">
        <v>0</v>
      </c>
      <c r="T52" s="253">
        <v>0</v>
      </c>
      <c r="U52" s="253">
        <v>0</v>
      </c>
      <c r="V52" s="253">
        <v>0</v>
      </c>
      <c r="W52" s="253">
        <v>0</v>
      </c>
      <c r="X52" s="253">
        <v>0</v>
      </c>
      <c r="Y52" s="253">
        <v>0</v>
      </c>
      <c r="Z52" s="253">
        <v>0</v>
      </c>
      <c r="AA52" s="253">
        <v>0</v>
      </c>
      <c r="AB52" s="253">
        <v>0</v>
      </c>
      <c r="AC52" s="253">
        <v>0</v>
      </c>
      <c r="AD52" s="172"/>
      <c r="AE52" s="172"/>
      <c r="AF52" s="172"/>
      <c r="AG52" s="172"/>
    </row>
    <row r="53" spans="1:33" s="171" customFormat="1" x14ac:dyDescent="0.2">
      <c r="A53" s="248" t="s">
        <v>232</v>
      </c>
      <c r="B53" s="253">
        <v>0</v>
      </c>
      <c r="C53" s="253">
        <v>0</v>
      </c>
      <c r="D53" s="253">
        <v>0</v>
      </c>
      <c r="E53" s="253">
        <v>0</v>
      </c>
      <c r="F53" s="253">
        <v>0</v>
      </c>
      <c r="G53" s="253">
        <v>0</v>
      </c>
      <c r="H53" s="253">
        <v>0</v>
      </c>
      <c r="I53" s="253">
        <v>0</v>
      </c>
      <c r="J53" s="253">
        <v>0</v>
      </c>
      <c r="K53" s="253">
        <v>0</v>
      </c>
      <c r="L53" s="253">
        <v>0</v>
      </c>
      <c r="M53" s="253">
        <v>0</v>
      </c>
      <c r="N53" s="253">
        <v>0</v>
      </c>
      <c r="O53" s="253">
        <v>0</v>
      </c>
      <c r="P53" s="253">
        <v>0</v>
      </c>
      <c r="Q53" s="253">
        <v>0</v>
      </c>
      <c r="R53" s="253">
        <v>0</v>
      </c>
      <c r="S53" s="253">
        <v>0</v>
      </c>
      <c r="T53" s="253">
        <v>0</v>
      </c>
      <c r="U53" s="253">
        <v>0</v>
      </c>
      <c r="V53" s="253">
        <v>0</v>
      </c>
      <c r="W53" s="253">
        <v>0</v>
      </c>
      <c r="X53" s="253">
        <v>0</v>
      </c>
      <c r="Y53" s="253">
        <v>0</v>
      </c>
      <c r="Z53" s="253">
        <v>0</v>
      </c>
      <c r="AA53" s="253">
        <v>0</v>
      </c>
      <c r="AB53" s="253">
        <v>0</v>
      </c>
      <c r="AC53" s="253">
        <v>0</v>
      </c>
      <c r="AD53" s="172"/>
      <c r="AE53" s="172"/>
      <c r="AF53" s="172"/>
      <c r="AG53" s="172"/>
    </row>
    <row r="54" spans="1:33" s="171" customFormat="1" x14ac:dyDescent="0.2">
      <c r="A54" s="248" t="s">
        <v>231</v>
      </c>
      <c r="B54" s="253">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3">
        <v>0</v>
      </c>
      <c r="AD54" s="172"/>
      <c r="AE54" s="172"/>
      <c r="AF54" s="172"/>
      <c r="AG54" s="172"/>
    </row>
    <row r="55" spans="1:33" s="171" customFormat="1" ht="16.5" thickBot="1" x14ac:dyDescent="0.25">
      <c r="A55" s="250" t="s">
        <v>230</v>
      </c>
      <c r="B55" s="254">
        <v>0</v>
      </c>
      <c r="C55" s="254">
        <v>0</v>
      </c>
      <c r="D55" s="254">
        <v>0</v>
      </c>
      <c r="E55" s="254">
        <v>0</v>
      </c>
      <c r="F55" s="254">
        <v>0</v>
      </c>
      <c r="G55" s="254">
        <v>0</v>
      </c>
      <c r="H55" s="254">
        <v>0</v>
      </c>
      <c r="I55" s="254">
        <v>0</v>
      </c>
      <c r="J55" s="254">
        <v>0</v>
      </c>
      <c r="K55" s="254">
        <v>0</v>
      </c>
      <c r="L55" s="254">
        <v>0</v>
      </c>
      <c r="M55" s="254">
        <v>0</v>
      </c>
      <c r="N55" s="254">
        <v>0</v>
      </c>
      <c r="O55" s="254">
        <v>0</v>
      </c>
      <c r="P55" s="254">
        <v>0</v>
      </c>
      <c r="Q55" s="254">
        <v>0</v>
      </c>
      <c r="R55" s="254">
        <v>0</v>
      </c>
      <c r="S55" s="254">
        <v>0</v>
      </c>
      <c r="T55" s="254">
        <v>0</v>
      </c>
      <c r="U55" s="254">
        <v>0</v>
      </c>
      <c r="V55" s="254">
        <v>0</v>
      </c>
      <c r="W55" s="254">
        <v>0</v>
      </c>
      <c r="X55" s="254">
        <v>0</v>
      </c>
      <c r="Y55" s="254">
        <v>0</v>
      </c>
      <c r="Z55" s="254">
        <v>0</v>
      </c>
      <c r="AA55" s="254">
        <v>0</v>
      </c>
      <c r="AB55" s="254">
        <v>0</v>
      </c>
      <c r="AC55" s="254">
        <v>0</v>
      </c>
      <c r="AD55" s="172"/>
      <c r="AE55" s="172"/>
      <c r="AF55" s="172"/>
      <c r="AG55" s="172"/>
    </row>
    <row r="56" spans="1:33" s="171" customFormat="1" ht="16.5" thickBot="1" x14ac:dyDescent="0.25">
      <c r="A56" s="251"/>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172"/>
      <c r="AE56" s="172"/>
      <c r="AF56" s="172"/>
      <c r="AG56" s="172"/>
    </row>
    <row r="57" spans="1:33" s="171" customFormat="1" x14ac:dyDescent="0.2">
      <c r="A57" s="252" t="s">
        <v>398</v>
      </c>
      <c r="B57" s="247">
        <v>1</v>
      </c>
      <c r="C57" s="247">
        <v>2</v>
      </c>
      <c r="D57" s="247">
        <v>3</v>
      </c>
      <c r="E57" s="247">
        <v>4</v>
      </c>
      <c r="F57" s="247">
        <v>5</v>
      </c>
      <c r="G57" s="247">
        <v>6</v>
      </c>
      <c r="H57" s="247">
        <v>7</v>
      </c>
      <c r="I57" s="247">
        <v>8</v>
      </c>
      <c r="J57" s="247">
        <v>9</v>
      </c>
      <c r="K57" s="247">
        <v>10</v>
      </c>
      <c r="L57" s="247">
        <v>11</v>
      </c>
      <c r="M57" s="247">
        <v>12</v>
      </c>
      <c r="N57" s="247">
        <v>13</v>
      </c>
      <c r="O57" s="247">
        <v>14</v>
      </c>
      <c r="P57" s="247">
        <v>15</v>
      </c>
      <c r="Q57" s="247">
        <v>16</v>
      </c>
      <c r="R57" s="247">
        <v>17</v>
      </c>
      <c r="S57" s="247">
        <v>18</v>
      </c>
      <c r="T57" s="247">
        <v>19</v>
      </c>
      <c r="U57" s="247">
        <v>20</v>
      </c>
      <c r="V57" s="247">
        <v>21</v>
      </c>
      <c r="W57" s="247">
        <v>22</v>
      </c>
      <c r="X57" s="247">
        <v>23</v>
      </c>
      <c r="Y57" s="247">
        <v>24</v>
      </c>
      <c r="Z57" s="247">
        <v>25</v>
      </c>
      <c r="AA57" s="247">
        <v>26</v>
      </c>
      <c r="AB57" s="247">
        <v>27</v>
      </c>
      <c r="AC57" s="247">
        <v>28</v>
      </c>
      <c r="AD57" s="172"/>
      <c r="AE57" s="172"/>
      <c r="AF57" s="172"/>
      <c r="AG57" s="172"/>
    </row>
    <row r="58" spans="1:33" s="171" customFormat="1" ht="14.25" x14ac:dyDescent="0.2">
      <c r="A58" s="256" t="s">
        <v>229</v>
      </c>
      <c r="B58" s="257">
        <v>17497136.029600002</v>
      </c>
      <c r="C58" s="257">
        <v>1007666780.0234001</v>
      </c>
      <c r="D58" s="257">
        <v>6728709.009168</v>
      </c>
      <c r="E58" s="257">
        <v>14076459.247179456</v>
      </c>
      <c r="F58" s="257">
        <v>19877368.102942113</v>
      </c>
      <c r="G58" s="257">
        <v>26182174.785667896</v>
      </c>
      <c r="H58" s="257">
        <v>33024963.172298636</v>
      </c>
      <c r="I58" s="257">
        <v>40349207.285174765</v>
      </c>
      <c r="J58" s="257">
        <v>46611751.382027276</v>
      </c>
      <c r="K58" s="257">
        <v>53365070.613174796</v>
      </c>
      <c r="L58" s="257">
        <v>60641064.747663528</v>
      </c>
      <c r="M58" s="257">
        <v>68473529.853107721</v>
      </c>
      <c r="N58" s="257">
        <v>76898265.255246729</v>
      </c>
      <c r="O58" s="257">
        <v>85953186.325213358</v>
      </c>
      <c r="P58" s="257">
        <v>95678443.40433684</v>
      </c>
      <c r="Q58" s="257">
        <v>106116547.1924755</v>
      </c>
      <c r="R58" s="257">
        <v>110997908.36332938</v>
      </c>
      <c r="S58" s="257">
        <v>116103812.14804253</v>
      </c>
      <c r="T58" s="257">
        <v>121444587.50685249</v>
      </c>
      <c r="U58" s="257">
        <v>127031038.53216772</v>
      </c>
      <c r="V58" s="257">
        <v>132874466.30464743</v>
      </c>
      <c r="W58" s="257">
        <v>138986691.75466123</v>
      </c>
      <c r="X58" s="257">
        <v>145380079.57537565</v>
      </c>
      <c r="Y58" s="257">
        <v>152067563.23584294</v>
      </c>
      <c r="Z58" s="257">
        <v>159062671.14469174</v>
      </c>
      <c r="AA58" s="257">
        <v>166379554.01734757</v>
      </c>
      <c r="AB58" s="257">
        <v>174033013.50214556</v>
      </c>
      <c r="AC58" s="257">
        <v>182038532.12324426</v>
      </c>
      <c r="AD58" s="172"/>
      <c r="AE58" s="172"/>
      <c r="AF58" s="172"/>
      <c r="AG58" s="172"/>
    </row>
    <row r="59" spans="1:33" s="171" customFormat="1" x14ac:dyDescent="0.2">
      <c r="A59" s="248" t="s">
        <v>228</v>
      </c>
      <c r="B59" s="253">
        <v>0</v>
      </c>
      <c r="C59" s="253">
        <v>0</v>
      </c>
      <c r="D59" s="253">
        <v>-330112.8</v>
      </c>
      <c r="E59" s="253">
        <v>-345297.98879999999</v>
      </c>
      <c r="F59" s="253">
        <v>-1203938.987616</v>
      </c>
      <c r="G59" s="253">
        <v>-377796.05431390082</v>
      </c>
      <c r="H59" s="253">
        <v>-395174.67281234032</v>
      </c>
      <c r="I59" s="253">
        <v>-1377842.3592056932</v>
      </c>
      <c r="J59" s="253">
        <v>-432366.93231874652</v>
      </c>
      <c r="K59" s="253">
        <v>-1498255.811205409</v>
      </c>
      <c r="L59" s="253">
        <v>-1576865.2617361925</v>
      </c>
      <c r="M59" s="253">
        <v>-494820.31913281721</v>
      </c>
      <c r="N59" s="253">
        <v>-517582.05381292681</v>
      </c>
      <c r="O59" s="253">
        <v>-1804636.0942944051</v>
      </c>
      <c r="P59" s="253">
        <v>-566294.80638958421</v>
      </c>
      <c r="Q59" s="253">
        <v>-592344.36748350516</v>
      </c>
      <c r="R59" s="253">
        <v>-2065307.3612924882</v>
      </c>
      <c r="S59" s="253">
        <v>-1694093.4499735828</v>
      </c>
      <c r="T59" s="253">
        <v>-677905.74867236766</v>
      </c>
      <c r="U59" s="253">
        <v>-2363631.3770376556</v>
      </c>
      <c r="V59" s="253">
        <v>-741707.52611441631</v>
      </c>
      <c r="W59" s="253">
        <v>-775826.07231567951</v>
      </c>
      <c r="X59" s="253">
        <v>-2705046.9054740029</v>
      </c>
      <c r="Y59" s="253">
        <v>-848843.71893774206</v>
      </c>
      <c r="Z59" s="253">
        <v>-887890.53000887821</v>
      </c>
      <c r="AA59" s="253">
        <v>-4141778.3146309555</v>
      </c>
      <c r="AB59" s="253">
        <v>-971455.23513119377</v>
      </c>
      <c r="AC59" s="253">
        <v>-1016142.1759472288</v>
      </c>
      <c r="AD59" s="172"/>
      <c r="AE59" s="172"/>
      <c r="AF59" s="172"/>
      <c r="AG59" s="172"/>
    </row>
    <row r="60" spans="1:33" s="171" customFormat="1" x14ac:dyDescent="0.2">
      <c r="A60" s="258" t="s">
        <v>227</v>
      </c>
      <c r="B60" s="253"/>
      <c r="C60" s="253"/>
      <c r="D60" s="253">
        <v>0</v>
      </c>
      <c r="E60" s="253">
        <v>0</v>
      </c>
      <c r="F60" s="253">
        <v>-842757.29133120005</v>
      </c>
      <c r="G60" s="253">
        <v>0</v>
      </c>
      <c r="H60" s="253">
        <v>0</v>
      </c>
      <c r="I60" s="253">
        <v>-964489.65144398529</v>
      </c>
      <c r="J60" s="253">
        <v>0</v>
      </c>
      <c r="K60" s="253">
        <v>0</v>
      </c>
      <c r="L60" s="253">
        <v>-1103805.6832153348</v>
      </c>
      <c r="M60" s="253">
        <v>0</v>
      </c>
      <c r="N60" s="253">
        <v>0</v>
      </c>
      <c r="O60" s="253">
        <v>-1263245.2660060835</v>
      </c>
      <c r="P60" s="253">
        <v>0</v>
      </c>
      <c r="Q60" s="253">
        <v>0</v>
      </c>
      <c r="R60" s="253">
        <v>-1445715.1529047417</v>
      </c>
      <c r="S60" s="253">
        <v>0</v>
      </c>
      <c r="T60" s="253">
        <v>0</v>
      </c>
      <c r="U60" s="253">
        <v>-1654541.9639263588</v>
      </c>
      <c r="V60" s="253">
        <v>0</v>
      </c>
      <c r="W60" s="253">
        <v>0</v>
      </c>
      <c r="X60" s="253">
        <v>-1893532.833831802</v>
      </c>
      <c r="Y60" s="253">
        <v>0</v>
      </c>
      <c r="Z60" s="253">
        <v>0</v>
      </c>
      <c r="AA60" s="253">
        <v>-2167044.8202416687</v>
      </c>
      <c r="AB60" s="253">
        <v>0</v>
      </c>
      <c r="AC60" s="253">
        <v>0</v>
      </c>
      <c r="AD60" s="173"/>
      <c r="AE60" s="172"/>
      <c r="AF60" s="172"/>
      <c r="AG60" s="172"/>
    </row>
    <row r="61" spans="1:33" s="171" customFormat="1" x14ac:dyDescent="0.2">
      <c r="A61" s="258" t="s">
        <v>226</v>
      </c>
      <c r="B61" s="253"/>
      <c r="C61" s="253"/>
      <c r="D61" s="253">
        <v>-330112.8</v>
      </c>
      <c r="E61" s="253">
        <v>-345297.98879999999</v>
      </c>
      <c r="F61" s="253">
        <v>-361181.69628480001</v>
      </c>
      <c r="G61" s="253">
        <v>-377796.05431390082</v>
      </c>
      <c r="H61" s="253">
        <v>-395174.67281234032</v>
      </c>
      <c r="I61" s="253">
        <v>-413352.70776170795</v>
      </c>
      <c r="J61" s="253">
        <v>-432366.93231874652</v>
      </c>
      <c r="K61" s="253">
        <v>-452255.81120540889</v>
      </c>
      <c r="L61" s="253">
        <v>-473059.57852085773</v>
      </c>
      <c r="M61" s="253">
        <v>-494820.31913281721</v>
      </c>
      <c r="N61" s="253">
        <v>-517582.05381292681</v>
      </c>
      <c r="O61" s="253">
        <v>-541390.8282883215</v>
      </c>
      <c r="P61" s="253">
        <v>-566294.80638958421</v>
      </c>
      <c r="Q61" s="253">
        <v>-592344.36748350516</v>
      </c>
      <c r="R61" s="253">
        <v>-619592.20838774648</v>
      </c>
      <c r="S61" s="253">
        <v>-648093.44997358276</v>
      </c>
      <c r="T61" s="253">
        <v>-677905.74867236766</v>
      </c>
      <c r="U61" s="253">
        <v>-709089.41311129672</v>
      </c>
      <c r="V61" s="253">
        <v>-741707.52611441631</v>
      </c>
      <c r="W61" s="253">
        <v>-775826.07231567951</v>
      </c>
      <c r="X61" s="253">
        <v>-811514.07164220081</v>
      </c>
      <c r="Y61" s="253">
        <v>-848843.71893774206</v>
      </c>
      <c r="Z61" s="253">
        <v>-887890.53000887821</v>
      </c>
      <c r="AA61" s="253">
        <v>-928733.49438928661</v>
      </c>
      <c r="AB61" s="253">
        <v>-971455.23513119377</v>
      </c>
      <c r="AC61" s="253">
        <v>-1016142.1759472288</v>
      </c>
      <c r="AD61" s="172"/>
      <c r="AE61" s="172"/>
      <c r="AF61" s="172"/>
      <c r="AG61" s="172"/>
    </row>
    <row r="62" spans="1:33" s="171" customFormat="1" x14ac:dyDescent="0.2">
      <c r="A62" s="258" t="s">
        <v>394</v>
      </c>
      <c r="B62" s="253"/>
      <c r="C62" s="253"/>
      <c r="D62" s="253"/>
      <c r="E62" s="253"/>
      <c r="F62" s="253"/>
      <c r="G62" s="253"/>
      <c r="H62" s="253"/>
      <c r="I62" s="253"/>
      <c r="J62" s="253"/>
      <c r="K62" s="253">
        <v>-1046000</v>
      </c>
      <c r="L62" s="253"/>
      <c r="M62" s="253"/>
      <c r="N62" s="253"/>
      <c r="O62" s="253"/>
      <c r="P62" s="253"/>
      <c r="Q62" s="253"/>
      <c r="R62" s="253"/>
      <c r="S62" s="253">
        <v>-1046000</v>
      </c>
      <c r="T62" s="253"/>
      <c r="U62" s="253"/>
      <c r="V62" s="253"/>
      <c r="W62" s="253"/>
      <c r="X62" s="253"/>
      <c r="Y62" s="253"/>
      <c r="Z62" s="253"/>
      <c r="AA62" s="253">
        <v>-1046000</v>
      </c>
      <c r="AB62" s="253"/>
      <c r="AC62" s="253"/>
      <c r="AD62" s="172"/>
      <c r="AE62" s="172"/>
      <c r="AF62" s="172"/>
      <c r="AG62" s="172"/>
    </row>
    <row r="63" spans="1:33" s="171" customFormat="1" x14ac:dyDescent="0.2">
      <c r="A63" s="258" t="s">
        <v>390</v>
      </c>
      <c r="B63" s="253">
        <v>0</v>
      </c>
      <c r="C63" s="253">
        <v>0</v>
      </c>
      <c r="D63" s="253">
        <v>0</v>
      </c>
      <c r="E63" s="253">
        <v>0</v>
      </c>
      <c r="F63" s="253">
        <v>0</v>
      </c>
      <c r="G63" s="253">
        <v>0</v>
      </c>
      <c r="H63" s="253">
        <v>0</v>
      </c>
      <c r="I63" s="253">
        <v>0</v>
      </c>
      <c r="J63" s="253">
        <v>0</v>
      </c>
      <c r="K63" s="253">
        <v>0</v>
      </c>
      <c r="L63" s="253">
        <v>0</v>
      </c>
      <c r="M63" s="253">
        <v>0</v>
      </c>
      <c r="N63" s="253">
        <v>0</v>
      </c>
      <c r="O63" s="253">
        <v>0</v>
      </c>
      <c r="P63" s="253">
        <v>0</v>
      </c>
      <c r="Q63" s="253">
        <v>0</v>
      </c>
      <c r="R63" s="253">
        <v>0</v>
      </c>
      <c r="S63" s="253">
        <v>0</v>
      </c>
      <c r="T63" s="253">
        <v>0</v>
      </c>
      <c r="U63" s="253">
        <v>0</v>
      </c>
      <c r="V63" s="253">
        <v>0</v>
      </c>
      <c r="W63" s="253">
        <v>0</v>
      </c>
      <c r="X63" s="253">
        <v>0</v>
      </c>
      <c r="Y63" s="253">
        <v>0</v>
      </c>
      <c r="Z63" s="253">
        <v>0</v>
      </c>
      <c r="AA63" s="253">
        <v>0</v>
      </c>
      <c r="AB63" s="253">
        <v>0</v>
      </c>
      <c r="AC63" s="253">
        <v>0</v>
      </c>
      <c r="AD63" s="172"/>
      <c r="AE63" s="172"/>
      <c r="AF63" s="172"/>
      <c r="AG63" s="172"/>
    </row>
    <row r="64" spans="1:33" s="171" customFormat="1" x14ac:dyDescent="0.2">
      <c r="A64" s="258" t="s">
        <v>390</v>
      </c>
      <c r="B64" s="253">
        <v>0</v>
      </c>
      <c r="C64" s="253">
        <v>0</v>
      </c>
      <c r="D64" s="253">
        <v>0</v>
      </c>
      <c r="E64" s="253">
        <v>0</v>
      </c>
      <c r="F64" s="253">
        <v>0</v>
      </c>
      <c r="G64" s="253">
        <v>0</v>
      </c>
      <c r="H64" s="253">
        <v>0</v>
      </c>
      <c r="I64" s="253">
        <v>0</v>
      </c>
      <c r="J64" s="253">
        <v>0</v>
      </c>
      <c r="K64" s="253">
        <v>0</v>
      </c>
      <c r="L64" s="253">
        <v>0</v>
      </c>
      <c r="M64" s="253">
        <v>0</v>
      </c>
      <c r="N64" s="253">
        <v>0</v>
      </c>
      <c r="O64" s="253">
        <v>0</v>
      </c>
      <c r="P64" s="253">
        <v>0</v>
      </c>
      <c r="Q64" s="253">
        <v>0</v>
      </c>
      <c r="R64" s="253">
        <v>0</v>
      </c>
      <c r="S64" s="253">
        <v>0</v>
      </c>
      <c r="T64" s="253">
        <v>0</v>
      </c>
      <c r="U64" s="253">
        <v>0</v>
      </c>
      <c r="V64" s="253">
        <v>0</v>
      </c>
      <c r="W64" s="253">
        <v>0</v>
      </c>
      <c r="X64" s="253">
        <v>0</v>
      </c>
      <c r="Y64" s="253">
        <v>0</v>
      </c>
      <c r="Z64" s="253">
        <v>0</v>
      </c>
      <c r="AA64" s="253">
        <v>0</v>
      </c>
      <c r="AB64" s="253">
        <v>0</v>
      </c>
      <c r="AC64" s="253">
        <v>0</v>
      </c>
      <c r="AD64" s="172"/>
      <c r="AE64" s="172"/>
      <c r="AF64" s="172"/>
      <c r="AG64" s="172"/>
    </row>
    <row r="65" spans="1:33" s="171" customFormat="1" x14ac:dyDescent="0.2">
      <c r="A65" s="258" t="s">
        <v>399</v>
      </c>
      <c r="B65" s="253">
        <v>0</v>
      </c>
      <c r="C65" s="253">
        <v>0</v>
      </c>
      <c r="D65" s="253">
        <v>0</v>
      </c>
      <c r="E65" s="253">
        <v>0</v>
      </c>
      <c r="F65" s="253">
        <v>0</v>
      </c>
      <c r="G65" s="253">
        <v>0</v>
      </c>
      <c r="H65" s="253">
        <v>0</v>
      </c>
      <c r="I65" s="253">
        <v>0</v>
      </c>
      <c r="J65" s="253">
        <v>0</v>
      </c>
      <c r="K65" s="253">
        <v>0</v>
      </c>
      <c r="L65" s="253">
        <v>0</v>
      </c>
      <c r="M65" s="253">
        <v>0</v>
      </c>
      <c r="N65" s="253">
        <v>0</v>
      </c>
      <c r="O65" s="253">
        <v>0</v>
      </c>
      <c r="P65" s="253">
        <v>0</v>
      </c>
      <c r="Q65" s="253">
        <v>0</v>
      </c>
      <c r="R65" s="253">
        <v>0</v>
      </c>
      <c r="S65" s="253">
        <v>0</v>
      </c>
      <c r="T65" s="253">
        <v>0</v>
      </c>
      <c r="U65" s="253">
        <v>0</v>
      </c>
      <c r="V65" s="253">
        <v>0</v>
      </c>
      <c r="W65" s="253">
        <v>0</v>
      </c>
      <c r="X65" s="253">
        <v>0</v>
      </c>
      <c r="Y65" s="253">
        <v>0</v>
      </c>
      <c r="Z65" s="253">
        <v>0</v>
      </c>
      <c r="AA65" s="253">
        <v>0</v>
      </c>
      <c r="AB65" s="253">
        <v>0</v>
      </c>
      <c r="AC65" s="253">
        <v>0</v>
      </c>
      <c r="AD65" s="172"/>
      <c r="AE65" s="172"/>
      <c r="AF65" s="172"/>
      <c r="AG65" s="172"/>
    </row>
    <row r="66" spans="1:33" s="171" customFormat="1" ht="14.25" x14ac:dyDescent="0.2">
      <c r="A66" s="259" t="s">
        <v>400</v>
      </c>
      <c r="B66" s="257">
        <v>17497136.029600002</v>
      </c>
      <c r="C66" s="257">
        <v>1007666780.0234001</v>
      </c>
      <c r="D66" s="257">
        <v>6398596.2091680001</v>
      </c>
      <c r="E66" s="257">
        <v>13731161.258379456</v>
      </c>
      <c r="F66" s="257">
        <v>18673429.115326114</v>
      </c>
      <c r="G66" s="257">
        <v>25804378.731353994</v>
      </c>
      <c r="H66" s="257">
        <v>32629788.499486297</v>
      </c>
      <c r="I66" s="257">
        <v>38971364.925969072</v>
      </c>
      <c r="J66" s="257">
        <v>46179384.449708529</v>
      </c>
      <c r="K66" s="257">
        <v>51866814.801969387</v>
      </c>
      <c r="L66" s="257">
        <v>59064199.485927336</v>
      </c>
      <c r="M66" s="257">
        <v>67978709.533974901</v>
      </c>
      <c r="N66" s="257">
        <v>76380683.201433808</v>
      </c>
      <c r="O66" s="257">
        <v>84148550.230918959</v>
      </c>
      <c r="P66" s="257">
        <v>95112148.597947255</v>
      </c>
      <c r="Q66" s="257">
        <v>105524202.82499199</v>
      </c>
      <c r="R66" s="257">
        <v>108932601.0020369</v>
      </c>
      <c r="S66" s="257">
        <v>114409718.69806895</v>
      </c>
      <c r="T66" s="257">
        <v>120766681.75818013</v>
      </c>
      <c r="U66" s="257">
        <v>124667407.15513006</v>
      </c>
      <c r="V66" s="257">
        <v>132132758.77853301</v>
      </c>
      <c r="W66" s="257">
        <v>138210865.68234554</v>
      </c>
      <c r="X66" s="257">
        <v>142675032.66990164</v>
      </c>
      <c r="Y66" s="257">
        <v>151218719.51690519</v>
      </c>
      <c r="Z66" s="257">
        <v>158174780.61468285</v>
      </c>
      <c r="AA66" s="257">
        <v>162237775.70271662</v>
      </c>
      <c r="AB66" s="257">
        <v>173061558.26701435</v>
      </c>
      <c r="AC66" s="257">
        <v>181022389.94729704</v>
      </c>
      <c r="AD66" s="172"/>
      <c r="AE66" s="172"/>
      <c r="AF66" s="172"/>
      <c r="AG66" s="172"/>
    </row>
    <row r="67" spans="1:33" s="171" customFormat="1" x14ac:dyDescent="0.2">
      <c r="A67" s="258" t="s">
        <v>222</v>
      </c>
      <c r="B67" s="224"/>
      <c r="C67" s="253"/>
      <c r="D67" s="253">
        <v>-22831941.071200017</v>
      </c>
      <c r="E67" s="253">
        <v>-53242180.259199999</v>
      </c>
      <c r="F67" s="253">
        <v>-53242180.259199999</v>
      </c>
      <c r="G67" s="253">
        <v>-53242180.259199999</v>
      </c>
      <c r="H67" s="253">
        <v>-53242180.259199999</v>
      </c>
      <c r="I67" s="253">
        <v>-53242180.259199999</v>
      </c>
      <c r="J67" s="253">
        <v>-53242180.259199999</v>
      </c>
      <c r="K67" s="253">
        <v>-53242180.259199999</v>
      </c>
      <c r="L67" s="253">
        <v>-53242180.259199999</v>
      </c>
      <c r="M67" s="253">
        <v>-53242180.259199999</v>
      </c>
      <c r="N67" s="253">
        <v>-53242180.259199999</v>
      </c>
      <c r="O67" s="253">
        <v>-53242180.259199999</v>
      </c>
      <c r="P67" s="253">
        <v>-53242180.259199999</v>
      </c>
      <c r="Q67" s="253">
        <v>-53242180.259199999</v>
      </c>
      <c r="R67" s="253">
        <v>-53242180.259199999</v>
      </c>
      <c r="S67" s="253">
        <v>-53242180.259199999</v>
      </c>
      <c r="T67" s="253">
        <v>-53242180.259199999</v>
      </c>
      <c r="U67" s="253">
        <v>-53242180.259199999</v>
      </c>
      <c r="V67" s="253">
        <v>-53242180.259199999</v>
      </c>
      <c r="W67" s="253">
        <v>-53242180.259199999</v>
      </c>
      <c r="X67" s="253">
        <v>-53242180.259199999</v>
      </c>
      <c r="Y67" s="253">
        <v>-53242180.259199999</v>
      </c>
      <c r="Z67" s="253">
        <v>-53242180.259199999</v>
      </c>
      <c r="AA67" s="253">
        <v>-53242180.259199999</v>
      </c>
      <c r="AB67" s="253">
        <v>-53242180.259199999</v>
      </c>
      <c r="AC67" s="253">
        <v>-30410239.187999982</v>
      </c>
      <c r="AD67" s="174"/>
      <c r="AE67" s="173"/>
      <c r="AF67" s="172"/>
      <c r="AG67" s="172"/>
    </row>
    <row r="68" spans="1:33" s="171" customFormat="1" ht="14.25" x14ac:dyDescent="0.2">
      <c r="A68" s="259" t="s">
        <v>401</v>
      </c>
      <c r="B68" s="257">
        <v>17497136.029600002</v>
      </c>
      <c r="C68" s="257">
        <v>1007666780.0234001</v>
      </c>
      <c r="D68" s="257">
        <v>-16433344.862032017</v>
      </c>
      <c r="E68" s="257">
        <v>-39511019.000820547</v>
      </c>
      <c r="F68" s="257">
        <v>-34568751.143873885</v>
      </c>
      <c r="G68" s="257">
        <v>-27437801.527846005</v>
      </c>
      <c r="H68" s="257">
        <v>-20612391.759713702</v>
      </c>
      <c r="I68" s="257">
        <v>-14270815.333230928</v>
      </c>
      <c r="J68" s="257">
        <v>-7062795.8094914705</v>
      </c>
      <c r="K68" s="257">
        <v>-1375365.4572306126</v>
      </c>
      <c r="L68" s="257">
        <v>5822019.2267273366</v>
      </c>
      <c r="M68" s="257">
        <v>14736529.274774902</v>
      </c>
      <c r="N68" s="257">
        <v>23138502.942233808</v>
      </c>
      <c r="O68" s="257">
        <v>30906369.97171896</v>
      </c>
      <c r="P68" s="257">
        <v>41869968.338747256</v>
      </c>
      <c r="Q68" s="257">
        <v>52282022.565791987</v>
      </c>
      <c r="R68" s="257">
        <v>55690420.7428369</v>
      </c>
      <c r="S68" s="257">
        <v>61167538.438868947</v>
      </c>
      <c r="T68" s="257">
        <v>67524501.498980135</v>
      </c>
      <c r="U68" s="257">
        <v>71425226.895930052</v>
      </c>
      <c r="V68" s="257">
        <v>78890578.519333005</v>
      </c>
      <c r="W68" s="257">
        <v>84968685.423145533</v>
      </c>
      <c r="X68" s="257">
        <v>89432852.410701632</v>
      </c>
      <c r="Y68" s="257">
        <v>97976539.257705182</v>
      </c>
      <c r="Z68" s="257">
        <v>104932600.35548285</v>
      </c>
      <c r="AA68" s="257">
        <v>108995595.44351661</v>
      </c>
      <c r="AB68" s="257">
        <v>119819378.00781435</v>
      </c>
      <c r="AC68" s="257">
        <v>150612150.75929704</v>
      </c>
      <c r="AD68" s="172"/>
      <c r="AE68" s="172"/>
      <c r="AF68" s="172"/>
      <c r="AG68" s="172"/>
    </row>
    <row r="69" spans="1:33" s="171" customFormat="1" x14ac:dyDescent="0.2">
      <c r="A69" s="258" t="s">
        <v>221</v>
      </c>
      <c r="B69" s="253">
        <v>0</v>
      </c>
      <c r="C69" s="253">
        <v>0</v>
      </c>
      <c r="D69" s="253">
        <v>0</v>
      </c>
      <c r="E69" s="253">
        <v>0</v>
      </c>
      <c r="F69" s="253">
        <v>0</v>
      </c>
      <c r="G69" s="253">
        <v>0</v>
      </c>
      <c r="H69" s="253">
        <v>0</v>
      </c>
      <c r="I69" s="253">
        <v>0</v>
      </c>
      <c r="J69" s="253">
        <v>0</v>
      </c>
      <c r="K69" s="253">
        <v>0</v>
      </c>
      <c r="L69" s="253">
        <v>0</v>
      </c>
      <c r="M69" s="253">
        <v>0</v>
      </c>
      <c r="N69" s="253">
        <v>0</v>
      </c>
      <c r="O69" s="253">
        <v>0</v>
      </c>
      <c r="P69" s="253">
        <v>0</v>
      </c>
      <c r="Q69" s="253">
        <v>0</v>
      </c>
      <c r="R69" s="253">
        <v>0</v>
      </c>
      <c r="S69" s="253">
        <v>0</v>
      </c>
      <c r="T69" s="253">
        <v>0</v>
      </c>
      <c r="U69" s="253">
        <v>0</v>
      </c>
      <c r="V69" s="253">
        <v>0</v>
      </c>
      <c r="W69" s="253">
        <v>0</v>
      </c>
      <c r="X69" s="253">
        <v>0</v>
      </c>
      <c r="Y69" s="253">
        <v>0</v>
      </c>
      <c r="Z69" s="253">
        <v>0</v>
      </c>
      <c r="AA69" s="253">
        <v>0</v>
      </c>
      <c r="AB69" s="253">
        <v>0</v>
      </c>
      <c r="AC69" s="253">
        <v>0</v>
      </c>
      <c r="AD69" s="172"/>
      <c r="AE69" s="172"/>
      <c r="AF69" s="172"/>
      <c r="AG69" s="172"/>
    </row>
    <row r="70" spans="1:33" s="171" customFormat="1" ht="14.25" x14ac:dyDescent="0.2">
      <c r="A70" s="259" t="s">
        <v>225</v>
      </c>
      <c r="B70" s="257">
        <v>17497136.029600002</v>
      </c>
      <c r="C70" s="257">
        <v>1007666780.0234001</v>
      </c>
      <c r="D70" s="257">
        <v>-16433344.862032017</v>
      </c>
      <c r="E70" s="257">
        <v>-39511019.000820547</v>
      </c>
      <c r="F70" s="257">
        <v>-34568751.143873885</v>
      </c>
      <c r="G70" s="257">
        <v>-27437801.527846005</v>
      </c>
      <c r="H70" s="257">
        <v>-20612391.759713702</v>
      </c>
      <c r="I70" s="257">
        <v>-14270815.333230928</v>
      </c>
      <c r="J70" s="257">
        <v>-7062795.8094914705</v>
      </c>
      <c r="K70" s="257">
        <v>-1375365.4572306126</v>
      </c>
      <c r="L70" s="257">
        <v>5822019.2267273366</v>
      </c>
      <c r="M70" s="257">
        <v>14736529.274774902</v>
      </c>
      <c r="N70" s="257">
        <v>23138502.942233808</v>
      </c>
      <c r="O70" s="257">
        <v>30906369.97171896</v>
      </c>
      <c r="P70" s="257">
        <v>41869968.338747256</v>
      </c>
      <c r="Q70" s="257">
        <v>52282022.565791987</v>
      </c>
      <c r="R70" s="257">
        <v>55690420.7428369</v>
      </c>
      <c r="S70" s="257">
        <v>61167538.438868947</v>
      </c>
      <c r="T70" s="257">
        <v>67524501.498980135</v>
      </c>
      <c r="U70" s="257">
        <v>71425226.895930052</v>
      </c>
      <c r="V70" s="257">
        <v>78890578.519333005</v>
      </c>
      <c r="W70" s="257">
        <v>84968685.423145533</v>
      </c>
      <c r="X70" s="257">
        <v>89432852.410701632</v>
      </c>
      <c r="Y70" s="257">
        <v>97976539.257705182</v>
      </c>
      <c r="Z70" s="257">
        <v>104932600.35548285</v>
      </c>
      <c r="AA70" s="257">
        <v>108995595.44351661</v>
      </c>
      <c r="AB70" s="257">
        <v>119819378.00781435</v>
      </c>
      <c r="AC70" s="257">
        <v>150612150.75929704</v>
      </c>
      <c r="AD70" s="172"/>
      <c r="AE70" s="172"/>
      <c r="AF70" s="172"/>
      <c r="AG70" s="172"/>
    </row>
    <row r="71" spans="1:33" s="171" customFormat="1" x14ac:dyDescent="0.2">
      <c r="A71" s="258" t="s">
        <v>220</v>
      </c>
      <c r="B71" s="253">
        <v>-3499427.2059200006</v>
      </c>
      <c r="C71" s="253">
        <v>-201533356.00468004</v>
      </c>
      <c r="D71" s="253">
        <v>3286668.9724064036</v>
      </c>
      <c r="E71" s="253">
        <v>7902203.80016411</v>
      </c>
      <c r="F71" s="253">
        <v>6913750.2287747776</v>
      </c>
      <c r="G71" s="253">
        <v>5487560.3055692017</v>
      </c>
      <c r="H71" s="253">
        <v>4122478.3519427404</v>
      </c>
      <c r="I71" s="253">
        <v>2854163.0666461857</v>
      </c>
      <c r="J71" s="253">
        <v>1412559.1618982942</v>
      </c>
      <c r="K71" s="253">
        <v>275073.09144612256</v>
      </c>
      <c r="L71" s="253">
        <v>-1164403.8453454673</v>
      </c>
      <c r="M71" s="253">
        <v>-2947305.8549549803</v>
      </c>
      <c r="N71" s="253">
        <v>-4627700.5884467615</v>
      </c>
      <c r="O71" s="253">
        <v>-6181273.9943437921</v>
      </c>
      <c r="P71" s="253">
        <v>-8373993.6677494515</v>
      </c>
      <c r="Q71" s="253">
        <v>-10456404.513158398</v>
      </c>
      <c r="R71" s="253">
        <v>-11138084.14856738</v>
      </c>
      <c r="S71" s="253">
        <v>-12233507.68777379</v>
      </c>
      <c r="T71" s="253">
        <v>-13504900.299796028</v>
      </c>
      <c r="U71" s="253">
        <v>-14285045.379186012</v>
      </c>
      <c r="V71" s="253">
        <v>-15778115.703866601</v>
      </c>
      <c r="W71" s="253">
        <v>-16993737.084629107</v>
      </c>
      <c r="X71" s="253">
        <v>-17886570.482140329</v>
      </c>
      <c r="Y71" s="253">
        <v>-19595307.851541039</v>
      </c>
      <c r="Z71" s="253">
        <v>-20986520.071096569</v>
      </c>
      <c r="AA71" s="253">
        <v>-21799119.088703323</v>
      </c>
      <c r="AB71" s="253">
        <v>-23963875.601562873</v>
      </c>
      <c r="AC71" s="253">
        <v>-30122430.15185941</v>
      </c>
      <c r="AD71" s="172"/>
      <c r="AE71" s="172"/>
      <c r="AF71" s="172"/>
      <c r="AG71" s="172"/>
    </row>
    <row r="72" spans="1:33" s="171" customFormat="1" ht="15" thickBot="1" x14ac:dyDescent="0.25">
      <c r="A72" s="260" t="s">
        <v>224</v>
      </c>
      <c r="B72" s="261">
        <v>13997708.823680002</v>
      </c>
      <c r="C72" s="261">
        <v>806133424.01872003</v>
      </c>
      <c r="D72" s="261">
        <v>-13146675.889625613</v>
      </c>
      <c r="E72" s="261">
        <v>-31608815.200656436</v>
      </c>
      <c r="F72" s="261">
        <v>-27655000.915099107</v>
      </c>
      <c r="G72" s="261">
        <v>-21950241.222276803</v>
      </c>
      <c r="H72" s="261">
        <v>-16489913.407770962</v>
      </c>
      <c r="I72" s="261">
        <v>-11416652.266584743</v>
      </c>
      <c r="J72" s="261">
        <v>-5650236.647593176</v>
      </c>
      <c r="K72" s="261">
        <v>-1100292.36578449</v>
      </c>
      <c r="L72" s="261">
        <v>4657615.3813818693</v>
      </c>
      <c r="M72" s="261">
        <v>11789223.419819921</v>
      </c>
      <c r="N72" s="261">
        <v>18510802.353787046</v>
      </c>
      <c r="O72" s="261">
        <v>24725095.977375168</v>
      </c>
      <c r="P72" s="261">
        <v>33495974.670997806</v>
      </c>
      <c r="Q72" s="261">
        <v>41825618.052633591</v>
      </c>
      <c r="R72" s="261">
        <v>44552336.594269522</v>
      </c>
      <c r="S72" s="261">
        <v>48934030.751095161</v>
      </c>
      <c r="T72" s="261">
        <v>54019601.199184105</v>
      </c>
      <c r="U72" s="261">
        <v>57140181.51674404</v>
      </c>
      <c r="V72" s="261">
        <v>63112462.815466404</v>
      </c>
      <c r="W72" s="261">
        <v>67974948.338516429</v>
      </c>
      <c r="X72" s="261">
        <v>71546281.9285613</v>
      </c>
      <c r="Y72" s="261">
        <v>78381231.40616414</v>
      </c>
      <c r="Z72" s="261">
        <v>83946080.284386277</v>
      </c>
      <c r="AA72" s="261">
        <v>87196476.354813293</v>
      </c>
      <c r="AB72" s="261">
        <v>95855502.406251475</v>
      </c>
      <c r="AC72" s="261">
        <v>120489720.60743764</v>
      </c>
      <c r="AD72" s="172"/>
      <c r="AE72" s="172"/>
      <c r="AF72" s="172"/>
      <c r="AG72" s="172"/>
    </row>
    <row r="73" spans="1:33" s="171" customFormat="1" ht="16.5" thickBot="1" x14ac:dyDescent="0.25">
      <c r="A73" s="251"/>
      <c r="B73" s="262">
        <v>0</v>
      </c>
      <c r="C73" s="262">
        <v>0.5</v>
      </c>
      <c r="D73" s="262">
        <v>1.5</v>
      </c>
      <c r="E73" s="262">
        <v>2.5</v>
      </c>
      <c r="F73" s="262">
        <v>3.5</v>
      </c>
      <c r="G73" s="262">
        <v>4.5</v>
      </c>
      <c r="H73" s="262">
        <v>5.5</v>
      </c>
      <c r="I73" s="262">
        <v>6.5</v>
      </c>
      <c r="J73" s="262">
        <v>7.5</v>
      </c>
      <c r="K73" s="262">
        <v>8.5</v>
      </c>
      <c r="L73" s="262">
        <v>9.5</v>
      </c>
      <c r="M73" s="262">
        <v>10.5</v>
      </c>
      <c r="N73" s="262">
        <v>11.5</v>
      </c>
      <c r="O73" s="262">
        <v>12.5</v>
      </c>
      <c r="P73" s="262">
        <v>13.5</v>
      </c>
      <c r="Q73" s="262">
        <v>14.5</v>
      </c>
      <c r="R73" s="262">
        <v>15.5</v>
      </c>
      <c r="S73" s="262">
        <v>16.5</v>
      </c>
      <c r="T73" s="262">
        <v>17.5</v>
      </c>
      <c r="U73" s="262">
        <v>18.5</v>
      </c>
      <c r="V73" s="262">
        <v>19.5</v>
      </c>
      <c r="W73" s="262">
        <v>20.5</v>
      </c>
      <c r="X73" s="262">
        <v>21.5</v>
      </c>
      <c r="Y73" s="262">
        <v>22.5</v>
      </c>
      <c r="Z73" s="262">
        <v>23.5</v>
      </c>
      <c r="AA73" s="262">
        <v>24.5</v>
      </c>
      <c r="AB73" s="262">
        <v>25.5</v>
      </c>
      <c r="AC73" s="262">
        <v>26.5</v>
      </c>
      <c r="AD73" s="172"/>
      <c r="AE73" s="172"/>
      <c r="AF73" s="172"/>
      <c r="AG73" s="172"/>
    </row>
    <row r="74" spans="1:33" s="171" customFormat="1" x14ac:dyDescent="0.2">
      <c r="A74" s="252" t="s">
        <v>223</v>
      </c>
      <c r="B74" s="247">
        <v>1</v>
      </c>
      <c r="C74" s="247">
        <v>2</v>
      </c>
      <c r="D74" s="247">
        <v>3</v>
      </c>
      <c r="E74" s="247">
        <v>4</v>
      </c>
      <c r="F74" s="247">
        <v>5</v>
      </c>
      <c r="G74" s="247">
        <v>6</v>
      </c>
      <c r="H74" s="247">
        <v>7</v>
      </c>
      <c r="I74" s="247">
        <v>8</v>
      </c>
      <c r="J74" s="247">
        <v>9</v>
      </c>
      <c r="K74" s="247">
        <v>10</v>
      </c>
      <c r="L74" s="247">
        <v>11</v>
      </c>
      <c r="M74" s="247">
        <v>12</v>
      </c>
      <c r="N74" s="247">
        <v>13</v>
      </c>
      <c r="O74" s="247">
        <v>14</v>
      </c>
      <c r="P74" s="247">
        <v>15</v>
      </c>
      <c r="Q74" s="247">
        <v>16</v>
      </c>
      <c r="R74" s="247">
        <v>17</v>
      </c>
      <c r="S74" s="247">
        <v>18</v>
      </c>
      <c r="T74" s="247">
        <v>19</v>
      </c>
      <c r="U74" s="247">
        <v>20</v>
      </c>
      <c r="V74" s="247">
        <v>21</v>
      </c>
      <c r="W74" s="247">
        <v>22</v>
      </c>
      <c r="X74" s="247">
        <v>23</v>
      </c>
      <c r="Y74" s="247">
        <v>24</v>
      </c>
      <c r="Z74" s="247">
        <v>25</v>
      </c>
      <c r="AA74" s="247">
        <v>26</v>
      </c>
      <c r="AB74" s="247">
        <v>27</v>
      </c>
      <c r="AC74" s="247">
        <v>28</v>
      </c>
      <c r="AD74" s="172"/>
      <c r="AE74" s="172"/>
      <c r="AF74" s="172"/>
      <c r="AG74" s="172"/>
    </row>
    <row r="75" spans="1:33" s="171" customFormat="1" ht="14.25" x14ac:dyDescent="0.2">
      <c r="A75" s="256" t="s">
        <v>401</v>
      </c>
      <c r="B75" s="257">
        <v>17497136.029600002</v>
      </c>
      <c r="C75" s="257">
        <v>1007666780.0234001</v>
      </c>
      <c r="D75" s="257">
        <v>-16433344.862032017</v>
      </c>
      <c r="E75" s="257">
        <v>-39511019.000820547</v>
      </c>
      <c r="F75" s="257">
        <v>-34568751.143873885</v>
      </c>
      <c r="G75" s="257">
        <v>-27437801.527846005</v>
      </c>
      <c r="H75" s="257">
        <v>-20612391.759713702</v>
      </c>
      <c r="I75" s="257">
        <v>-14270815.333230928</v>
      </c>
      <c r="J75" s="257">
        <v>-7062795.8094914705</v>
      </c>
      <c r="K75" s="257">
        <v>-1375365.4572306126</v>
      </c>
      <c r="L75" s="257">
        <v>5822019.2267273366</v>
      </c>
      <c r="M75" s="257">
        <v>14736529.274774902</v>
      </c>
      <c r="N75" s="257">
        <v>23138502.942233808</v>
      </c>
      <c r="O75" s="257">
        <v>30906369.97171896</v>
      </c>
      <c r="P75" s="257">
        <v>41869968.338747256</v>
      </c>
      <c r="Q75" s="257">
        <v>52282022.565791987</v>
      </c>
      <c r="R75" s="257">
        <v>55690420.7428369</v>
      </c>
      <c r="S75" s="257">
        <v>61167538.438868947</v>
      </c>
      <c r="T75" s="257">
        <v>67524501.498980135</v>
      </c>
      <c r="U75" s="257">
        <v>71425226.895930052</v>
      </c>
      <c r="V75" s="257">
        <v>78890578.519333005</v>
      </c>
      <c r="W75" s="257">
        <v>84968685.423145533</v>
      </c>
      <c r="X75" s="257">
        <v>89432852.410701632</v>
      </c>
      <c r="Y75" s="257">
        <v>97976539.257705182</v>
      </c>
      <c r="Z75" s="257">
        <v>104932600.35548285</v>
      </c>
      <c r="AA75" s="257">
        <v>108995595.44351661</v>
      </c>
      <c r="AB75" s="257">
        <v>119819378.00781435</v>
      </c>
      <c r="AC75" s="257">
        <v>150612150.75929704</v>
      </c>
      <c r="AD75" s="172"/>
      <c r="AE75" s="172"/>
      <c r="AF75" s="172"/>
      <c r="AG75" s="172"/>
    </row>
    <row r="76" spans="1:33" s="171" customFormat="1" x14ac:dyDescent="0.2">
      <c r="A76" s="258" t="s">
        <v>222</v>
      </c>
      <c r="B76" s="253">
        <v>0</v>
      </c>
      <c r="C76" s="253">
        <v>0</v>
      </c>
      <c r="D76" s="253">
        <v>22831941.071200017</v>
      </c>
      <c r="E76" s="253">
        <v>53242180.259199999</v>
      </c>
      <c r="F76" s="253">
        <v>53242180.259199999</v>
      </c>
      <c r="G76" s="253">
        <v>53242180.259199999</v>
      </c>
      <c r="H76" s="253">
        <v>53242180.259199999</v>
      </c>
      <c r="I76" s="253">
        <v>53242180.259199999</v>
      </c>
      <c r="J76" s="253">
        <v>53242180.259199999</v>
      </c>
      <c r="K76" s="253">
        <v>53242180.259199999</v>
      </c>
      <c r="L76" s="253">
        <v>53242180.259199999</v>
      </c>
      <c r="M76" s="253">
        <v>53242180.259199999</v>
      </c>
      <c r="N76" s="253">
        <v>53242180.259199999</v>
      </c>
      <c r="O76" s="253">
        <v>53242180.259199999</v>
      </c>
      <c r="P76" s="253">
        <v>53242180.259199999</v>
      </c>
      <c r="Q76" s="253">
        <v>53242180.259199999</v>
      </c>
      <c r="R76" s="253">
        <v>53242180.259199999</v>
      </c>
      <c r="S76" s="253">
        <v>53242180.259199999</v>
      </c>
      <c r="T76" s="253">
        <v>53242180.259199999</v>
      </c>
      <c r="U76" s="253">
        <v>53242180.259199999</v>
      </c>
      <c r="V76" s="253">
        <v>53242180.259199999</v>
      </c>
      <c r="W76" s="253">
        <v>53242180.259199999</v>
      </c>
      <c r="X76" s="253">
        <v>53242180.259199999</v>
      </c>
      <c r="Y76" s="253">
        <v>53242180.259199999</v>
      </c>
      <c r="Z76" s="253">
        <v>53242180.259199999</v>
      </c>
      <c r="AA76" s="253">
        <v>53242180.259199999</v>
      </c>
      <c r="AB76" s="253">
        <v>53242180.259199999</v>
      </c>
      <c r="AC76" s="253">
        <v>30410239.187999982</v>
      </c>
      <c r="AD76" s="172"/>
      <c r="AE76" s="172"/>
      <c r="AF76" s="172"/>
      <c r="AG76" s="172"/>
    </row>
    <row r="77" spans="1:33" s="171" customFormat="1" x14ac:dyDescent="0.2">
      <c r="A77" s="258" t="s">
        <v>221</v>
      </c>
      <c r="B77" s="253">
        <v>0</v>
      </c>
      <c r="C77" s="253">
        <v>0</v>
      </c>
      <c r="D77" s="253">
        <v>0</v>
      </c>
      <c r="E77" s="253">
        <v>0</v>
      </c>
      <c r="F77" s="253">
        <v>0</v>
      </c>
      <c r="G77" s="253">
        <v>0</v>
      </c>
      <c r="H77" s="253">
        <v>0</v>
      </c>
      <c r="I77" s="253">
        <v>0</v>
      </c>
      <c r="J77" s="253">
        <v>0</v>
      </c>
      <c r="K77" s="253">
        <v>0</v>
      </c>
      <c r="L77" s="253">
        <v>0</v>
      </c>
      <c r="M77" s="253">
        <v>0</v>
      </c>
      <c r="N77" s="253">
        <v>0</v>
      </c>
      <c r="O77" s="253">
        <v>0</v>
      </c>
      <c r="P77" s="253">
        <v>0</v>
      </c>
      <c r="Q77" s="253">
        <v>0</v>
      </c>
      <c r="R77" s="253">
        <v>0</v>
      </c>
      <c r="S77" s="253">
        <v>0</v>
      </c>
      <c r="T77" s="253">
        <v>0</v>
      </c>
      <c r="U77" s="253">
        <v>0</v>
      </c>
      <c r="V77" s="253">
        <v>0</v>
      </c>
      <c r="W77" s="253">
        <v>0</v>
      </c>
      <c r="X77" s="253">
        <v>0</v>
      </c>
      <c r="Y77" s="253">
        <v>0</v>
      </c>
      <c r="Z77" s="253">
        <v>0</v>
      </c>
      <c r="AA77" s="253">
        <v>0</v>
      </c>
      <c r="AB77" s="253">
        <v>0</v>
      </c>
      <c r="AC77" s="253">
        <v>0</v>
      </c>
      <c r="AD77" s="172"/>
      <c r="AE77" s="172"/>
      <c r="AF77" s="172"/>
      <c r="AG77" s="172"/>
    </row>
    <row r="78" spans="1:33" s="171" customFormat="1" x14ac:dyDescent="0.2">
      <c r="A78" s="258" t="s">
        <v>220</v>
      </c>
      <c r="B78" s="253">
        <v>-3499427.2059200006</v>
      </c>
      <c r="C78" s="253">
        <v>-201533356.00468004</v>
      </c>
      <c r="D78" s="253">
        <v>3286668.9724064171</v>
      </c>
      <c r="E78" s="253">
        <v>7902203.8001641035</v>
      </c>
      <c r="F78" s="253">
        <v>6913750.228774786</v>
      </c>
      <c r="G78" s="253">
        <v>5487560.3055692017</v>
      </c>
      <c r="H78" s="253">
        <v>4122478.3519427478</v>
      </c>
      <c r="I78" s="253">
        <v>2854163.0666461885</v>
      </c>
      <c r="J78" s="253">
        <v>1412559.1618982852</v>
      </c>
      <c r="K78" s="253">
        <v>275073.09144613147</v>
      </c>
      <c r="L78" s="253">
        <v>-1164403.8453454673</v>
      </c>
      <c r="M78" s="253">
        <v>-2947305.8549549878</v>
      </c>
      <c r="N78" s="253">
        <v>-4627700.5884467661</v>
      </c>
      <c r="O78" s="253">
        <v>-6181273.9943437874</v>
      </c>
      <c r="P78" s="253">
        <v>-8373993.6677494645</v>
      </c>
      <c r="Q78" s="253">
        <v>-10456404.513158411</v>
      </c>
      <c r="R78" s="253">
        <v>-11138084.148567379</v>
      </c>
      <c r="S78" s="253">
        <v>-12233507.687773794</v>
      </c>
      <c r="T78" s="253">
        <v>-13504900.299796015</v>
      </c>
      <c r="U78" s="253">
        <v>-14285045.379186004</v>
      </c>
      <c r="V78" s="253">
        <v>-15778115.703866571</v>
      </c>
      <c r="W78" s="253">
        <v>-16993737.084629118</v>
      </c>
      <c r="X78" s="253">
        <v>-17886570.482140303</v>
      </c>
      <c r="Y78" s="253">
        <v>-19595307.851541042</v>
      </c>
      <c r="Z78" s="253">
        <v>-20986520.071096599</v>
      </c>
      <c r="AA78" s="253">
        <v>-21799119.088703334</v>
      </c>
      <c r="AB78" s="253">
        <v>-23963875.601562858</v>
      </c>
      <c r="AC78" s="253">
        <v>-30122430.151859403</v>
      </c>
      <c r="AD78" s="172"/>
      <c r="AE78" s="172"/>
      <c r="AF78" s="172"/>
      <c r="AG78" s="172"/>
    </row>
    <row r="79" spans="1:33" s="171" customFormat="1" x14ac:dyDescent="0.2">
      <c r="A79" s="258" t="s">
        <v>219</v>
      </c>
      <c r="B79" s="253">
        <v>-282878.89920000022</v>
      </c>
      <c r="C79" s="253">
        <v>-8.999980054795742E-3</v>
      </c>
      <c r="D79" s="253">
        <v>-53625680.051009752</v>
      </c>
      <c r="E79" s="253">
        <v>2471609.0265083015</v>
      </c>
      <c r="F79" s="253">
        <v>3361217.2407587096</v>
      </c>
      <c r="G79" s="253">
        <v>4644788.1716436818</v>
      </c>
      <c r="H79" s="253">
        <v>5873361.9299075603</v>
      </c>
      <c r="I79" s="253">
        <v>7014845.6866744384</v>
      </c>
      <c r="J79" s="253">
        <v>8312289.2009475678</v>
      </c>
      <c r="K79" s="253">
        <v>9336026.6643545143</v>
      </c>
      <c r="L79" s="253">
        <v>10631555.907466877</v>
      </c>
      <c r="M79" s="253">
        <v>2262865.1309480816</v>
      </c>
      <c r="N79" s="253">
        <v>0</v>
      </c>
      <c r="O79" s="253">
        <v>0</v>
      </c>
      <c r="P79" s="253">
        <v>0</v>
      </c>
      <c r="Q79" s="253">
        <v>0</v>
      </c>
      <c r="R79" s="253">
        <v>0</v>
      </c>
      <c r="S79" s="253">
        <v>0</v>
      </c>
      <c r="T79" s="253">
        <v>0</v>
      </c>
      <c r="U79" s="253">
        <v>0</v>
      </c>
      <c r="V79" s="253">
        <v>0</v>
      </c>
      <c r="W79" s="253">
        <v>0</v>
      </c>
      <c r="X79" s="253">
        <v>0</v>
      </c>
      <c r="Y79" s="253">
        <v>0</v>
      </c>
      <c r="Z79" s="253">
        <v>0</v>
      </c>
      <c r="AA79" s="253">
        <v>0</v>
      </c>
      <c r="AB79" s="253">
        <v>0</v>
      </c>
      <c r="AC79" s="253">
        <v>0</v>
      </c>
      <c r="AD79" s="172"/>
      <c r="AE79" s="172"/>
      <c r="AF79" s="172"/>
      <c r="AG79" s="172"/>
    </row>
    <row r="80" spans="1:33" s="171" customFormat="1" x14ac:dyDescent="0.2">
      <c r="A80" s="258" t="s">
        <v>218</v>
      </c>
      <c r="B80" s="253">
        <v>0</v>
      </c>
      <c r="C80" s="253">
        <v>0</v>
      </c>
      <c r="D80" s="253">
        <v>0</v>
      </c>
      <c r="E80" s="253">
        <v>0</v>
      </c>
      <c r="F80" s="253">
        <v>0</v>
      </c>
      <c r="G80" s="253">
        <v>0</v>
      </c>
      <c r="H80" s="253">
        <v>0</v>
      </c>
      <c r="I80" s="253">
        <v>0</v>
      </c>
      <c r="J80" s="253">
        <v>0</v>
      </c>
      <c r="K80" s="253">
        <v>0</v>
      </c>
      <c r="L80" s="253">
        <v>0</v>
      </c>
      <c r="M80" s="253">
        <v>0</v>
      </c>
      <c r="N80" s="253">
        <v>0</v>
      </c>
      <c r="O80" s="253">
        <v>0</v>
      </c>
      <c r="P80" s="253">
        <v>0</v>
      </c>
      <c r="Q80" s="253">
        <v>0</v>
      </c>
      <c r="R80" s="253">
        <v>0</v>
      </c>
      <c r="S80" s="253">
        <v>0</v>
      </c>
      <c r="T80" s="253">
        <v>0</v>
      </c>
      <c r="U80" s="253">
        <v>0</v>
      </c>
      <c r="V80" s="253">
        <v>0</v>
      </c>
      <c r="W80" s="253">
        <v>0</v>
      </c>
      <c r="X80" s="253">
        <v>0</v>
      </c>
      <c r="Y80" s="253">
        <v>0</v>
      </c>
      <c r="Z80" s="253">
        <v>0</v>
      </c>
      <c r="AA80" s="253">
        <v>0</v>
      </c>
      <c r="AB80" s="253">
        <v>0</v>
      </c>
      <c r="AC80" s="253">
        <v>0</v>
      </c>
      <c r="AD80" s="172"/>
      <c r="AE80" s="172"/>
      <c r="AF80" s="172"/>
      <c r="AG80" s="172"/>
    </row>
    <row r="81" spans="1:33" s="171" customFormat="1" x14ac:dyDescent="0.2">
      <c r="A81" s="258" t="s">
        <v>402</v>
      </c>
      <c r="B81" s="253">
        <v>-19068685.469600003</v>
      </c>
      <c r="C81" s="253">
        <v>-1007666780.0734</v>
      </c>
      <c r="D81" s="253">
        <v>-304319040.93700004</v>
      </c>
      <c r="E81" s="253">
        <v>0</v>
      </c>
      <c r="F81" s="253">
        <v>0</v>
      </c>
      <c r="G81" s="253">
        <v>0</v>
      </c>
      <c r="H81" s="253">
        <v>0</v>
      </c>
      <c r="I81" s="253">
        <v>0</v>
      </c>
      <c r="J81" s="253">
        <v>0</v>
      </c>
      <c r="K81" s="253">
        <v>0</v>
      </c>
      <c r="L81" s="253">
        <v>0</v>
      </c>
      <c r="M81" s="253">
        <v>0</v>
      </c>
      <c r="N81" s="253">
        <v>0</v>
      </c>
      <c r="O81" s="253">
        <v>0</v>
      </c>
      <c r="P81" s="253">
        <v>0</v>
      </c>
      <c r="Q81" s="253">
        <v>0</v>
      </c>
      <c r="R81" s="253"/>
      <c r="S81" s="253"/>
      <c r="T81" s="253"/>
      <c r="U81" s="253"/>
      <c r="V81" s="253"/>
      <c r="W81" s="253"/>
      <c r="X81" s="253"/>
      <c r="Y81" s="253"/>
      <c r="Z81" s="253"/>
      <c r="AA81" s="253"/>
      <c r="AB81" s="253"/>
      <c r="AC81" s="253"/>
      <c r="AD81" s="174"/>
      <c r="AE81" s="173"/>
      <c r="AF81" s="172"/>
      <c r="AG81" s="172"/>
    </row>
    <row r="82" spans="1:33" s="171" customFormat="1" x14ac:dyDescent="0.2">
      <c r="A82" s="258" t="s">
        <v>217</v>
      </c>
      <c r="B82" s="253">
        <v>0</v>
      </c>
      <c r="C82" s="253">
        <v>0</v>
      </c>
      <c r="D82" s="253">
        <v>0</v>
      </c>
      <c r="E82" s="253">
        <v>0</v>
      </c>
      <c r="F82" s="253">
        <v>0</v>
      </c>
      <c r="G82" s="253">
        <v>0</v>
      </c>
      <c r="H82" s="253">
        <v>0</v>
      </c>
      <c r="I82" s="253">
        <v>0</v>
      </c>
      <c r="J82" s="253">
        <v>0</v>
      </c>
      <c r="K82" s="253">
        <v>0</v>
      </c>
      <c r="L82" s="253">
        <v>0</v>
      </c>
      <c r="M82" s="253">
        <v>0</v>
      </c>
      <c r="N82" s="253">
        <v>0</v>
      </c>
      <c r="O82" s="253">
        <v>0</v>
      </c>
      <c r="P82" s="253">
        <v>0</v>
      </c>
      <c r="Q82" s="253">
        <v>0</v>
      </c>
      <c r="R82" s="253">
        <v>0</v>
      </c>
      <c r="S82" s="253">
        <v>0</v>
      </c>
      <c r="T82" s="253">
        <v>0</v>
      </c>
      <c r="U82" s="253">
        <v>0</v>
      </c>
      <c r="V82" s="253">
        <v>0</v>
      </c>
      <c r="W82" s="253">
        <v>0</v>
      </c>
      <c r="X82" s="253">
        <v>0</v>
      </c>
      <c r="Y82" s="253">
        <v>0</v>
      </c>
      <c r="Z82" s="253">
        <v>0</v>
      </c>
      <c r="AA82" s="253">
        <v>0</v>
      </c>
      <c r="AB82" s="253">
        <v>0</v>
      </c>
      <c r="AC82" s="253">
        <v>0</v>
      </c>
      <c r="AD82" s="172"/>
      <c r="AE82" s="172"/>
      <c r="AF82" s="172"/>
      <c r="AG82" s="172"/>
    </row>
    <row r="83" spans="1:33" s="171" customFormat="1" ht="14.25" x14ac:dyDescent="0.2">
      <c r="A83" s="259" t="s">
        <v>216</v>
      </c>
      <c r="B83" s="257">
        <v>-5353855.5451200008</v>
      </c>
      <c r="C83" s="257">
        <v>-201533356.06367993</v>
      </c>
      <c r="D83" s="257">
        <v>-348259455.80643535</v>
      </c>
      <c r="E83" s="257">
        <v>24104974.085051857</v>
      </c>
      <c r="F83" s="257">
        <v>28948396.58485961</v>
      </c>
      <c r="G83" s="257">
        <v>35936727.208566874</v>
      </c>
      <c r="H83" s="257">
        <v>42625628.781336606</v>
      </c>
      <c r="I83" s="257">
        <v>48840373.679289699</v>
      </c>
      <c r="J83" s="257">
        <v>55904232.812554382</v>
      </c>
      <c r="K83" s="257">
        <v>61477914.557770029</v>
      </c>
      <c r="L83" s="257">
        <v>68531351.54804875</v>
      </c>
      <c r="M83" s="257">
        <v>67294268.809967995</v>
      </c>
      <c r="N83" s="257">
        <v>71752982.612987041</v>
      </c>
      <c r="O83" s="257">
        <v>77967276.236575171</v>
      </c>
      <c r="P83" s="257">
        <v>86738154.93019779</v>
      </c>
      <c r="Q83" s="257">
        <v>95067798.311833575</v>
      </c>
      <c r="R83" s="257">
        <v>97794516.853469521</v>
      </c>
      <c r="S83" s="257">
        <v>102176211.01029515</v>
      </c>
      <c r="T83" s="257">
        <v>107261781.45838413</v>
      </c>
      <c r="U83" s="257">
        <v>110382361.77594405</v>
      </c>
      <c r="V83" s="257">
        <v>116354643.07466644</v>
      </c>
      <c r="W83" s="257">
        <v>121217128.59771642</v>
      </c>
      <c r="X83" s="257">
        <v>124788462.18776134</v>
      </c>
      <c r="Y83" s="257">
        <v>131623411.66536415</v>
      </c>
      <c r="Z83" s="257">
        <v>137188260.54358625</v>
      </c>
      <c r="AA83" s="257">
        <v>140438656.61401328</v>
      </c>
      <c r="AB83" s="257">
        <v>149097682.6654515</v>
      </c>
      <c r="AC83" s="257">
        <v>150899959.79543763</v>
      </c>
      <c r="AD83" s="172"/>
      <c r="AE83" s="172"/>
      <c r="AF83" s="172"/>
      <c r="AG83" s="172"/>
    </row>
    <row r="84" spans="1:33" s="171" customFormat="1" ht="14.25" x14ac:dyDescent="0.2">
      <c r="A84" s="259" t="s">
        <v>403</v>
      </c>
      <c r="B84" s="257">
        <v>-5353855.5451200008</v>
      </c>
      <c r="C84" s="257">
        <v>-206887211.60879993</v>
      </c>
      <c r="D84" s="257">
        <v>-555146667.41523528</v>
      </c>
      <c r="E84" s="257">
        <v>-531041693.33018345</v>
      </c>
      <c r="F84" s="257">
        <v>-502093296.74532384</v>
      </c>
      <c r="G84" s="257">
        <v>-466156569.53675699</v>
      </c>
      <c r="H84" s="257">
        <v>-423530940.75542039</v>
      </c>
      <c r="I84" s="257">
        <v>-374690567.07613069</v>
      </c>
      <c r="J84" s="257">
        <v>-318786334.26357633</v>
      </c>
      <c r="K84" s="257">
        <v>-257308419.70580631</v>
      </c>
      <c r="L84" s="257">
        <v>-188777068.15775758</v>
      </c>
      <c r="M84" s="257">
        <v>-121482799.34778959</v>
      </c>
      <c r="N84" s="257">
        <v>-49729816.734802544</v>
      </c>
      <c r="O84" s="257">
        <v>28237459.501772627</v>
      </c>
      <c r="P84" s="257">
        <v>114975614.43197042</v>
      </c>
      <c r="Q84" s="257">
        <v>210043412.74380398</v>
      </c>
      <c r="R84" s="257">
        <v>307837929.59727347</v>
      </c>
      <c r="S84" s="257">
        <v>410014140.60756862</v>
      </c>
      <c r="T84" s="257">
        <v>517275922.06595278</v>
      </c>
      <c r="U84" s="257">
        <v>627658283.84189677</v>
      </c>
      <c r="V84" s="257">
        <v>744012926.91656327</v>
      </c>
      <c r="W84" s="257">
        <v>865230055.51427972</v>
      </c>
      <c r="X84" s="257">
        <v>990018517.70204103</v>
      </c>
      <c r="Y84" s="257">
        <v>1121641929.3674052</v>
      </c>
      <c r="Z84" s="257">
        <v>1258830189.9109914</v>
      </c>
      <c r="AA84" s="257">
        <v>1399268846.5250046</v>
      </c>
      <c r="AB84" s="257">
        <v>1548366529.1904562</v>
      </c>
      <c r="AC84" s="257">
        <v>1699266488.9858937</v>
      </c>
      <c r="AD84" s="172"/>
      <c r="AE84" s="172"/>
      <c r="AF84" s="172"/>
      <c r="AG84" s="172"/>
    </row>
    <row r="85" spans="1:33" s="171" customFormat="1" x14ac:dyDescent="0.2">
      <c r="A85" s="263" t="s">
        <v>404</v>
      </c>
      <c r="B85" s="264">
        <v>1</v>
      </c>
      <c r="C85" s="264">
        <v>0.9109750373485539</v>
      </c>
      <c r="D85" s="264">
        <v>0.75599588161705711</v>
      </c>
      <c r="E85" s="264">
        <v>0.6273824743710017</v>
      </c>
      <c r="F85" s="264">
        <v>0.52064935632448273</v>
      </c>
      <c r="G85" s="264">
        <v>0.43207415462612664</v>
      </c>
      <c r="H85" s="264">
        <v>0.35856776317520883</v>
      </c>
      <c r="I85" s="264">
        <v>0.29756660844415667</v>
      </c>
      <c r="J85" s="264">
        <v>0.24694324352212174</v>
      </c>
      <c r="K85" s="264">
        <v>0.20493215230051592</v>
      </c>
      <c r="L85" s="264">
        <v>0.1700681761830008</v>
      </c>
      <c r="M85" s="264">
        <v>0.14113541591950271</v>
      </c>
      <c r="N85" s="264">
        <v>0.11712482648921385</v>
      </c>
      <c r="O85" s="264">
        <v>9.719902613212765E-2</v>
      </c>
      <c r="P85" s="264">
        <v>8.0663092225832109E-2</v>
      </c>
      <c r="Q85" s="264">
        <v>6.6940325498615838E-2</v>
      </c>
      <c r="R85" s="264">
        <v>5.5552137343249659E-2</v>
      </c>
      <c r="S85" s="264">
        <v>4.6101358791078552E-2</v>
      </c>
      <c r="T85" s="264">
        <v>3.825838903823945E-2</v>
      </c>
      <c r="U85" s="264">
        <v>3.174970044667174E-2</v>
      </c>
      <c r="V85" s="264">
        <v>2.6348299125868668E-2</v>
      </c>
      <c r="W85" s="264">
        <v>2.1865808403210511E-2</v>
      </c>
      <c r="X85" s="264">
        <v>1.814589908980126E-2</v>
      </c>
      <c r="Y85" s="264">
        <v>1.5058837418922204E-2</v>
      </c>
      <c r="Z85" s="264">
        <v>1.2496960513628384E-2</v>
      </c>
      <c r="AA85" s="264">
        <v>1.0370921588073345E-2</v>
      </c>
      <c r="AB85" s="264">
        <v>8.6065739320110735E-3</v>
      </c>
      <c r="AC85" s="264">
        <v>7.1423850058183183E-3</v>
      </c>
      <c r="AD85" s="172"/>
      <c r="AE85" s="172"/>
      <c r="AF85" s="172"/>
      <c r="AG85" s="172"/>
    </row>
    <row r="86" spans="1:33" s="171" customFormat="1" ht="14.25" x14ac:dyDescent="0.2">
      <c r="A86" s="256" t="s">
        <v>405</v>
      </c>
      <c r="B86" s="257">
        <v>-5353855.5451200008</v>
      </c>
      <c r="C86" s="257">
        <v>-183591856.56709024</v>
      </c>
      <c r="D86" s="257">
        <v>-263282714.32386264</v>
      </c>
      <c r="E86" s="257">
        <v>15123038.286128707</v>
      </c>
      <c r="F86" s="257">
        <v>15071964.048533009</v>
      </c>
      <c r="G86" s="257">
        <v>15527331.028671255</v>
      </c>
      <c r="H86" s="257">
        <v>15284176.366060669</v>
      </c>
      <c r="I86" s="257">
        <v>14533264.350891493</v>
      </c>
      <c r="J86" s="257">
        <v>13805172.577348005</v>
      </c>
      <c r="K86" s="257">
        <v>12598801.349271033</v>
      </c>
      <c r="L86" s="257">
        <v>11655001.96913272</v>
      </c>
      <c r="M86" s="257">
        <v>9497604.6174936518</v>
      </c>
      <c r="N86" s="257">
        <v>8404055.6386296861</v>
      </c>
      <c r="O86" s="257">
        <v>7578343.3203696851</v>
      </c>
      <c r="P86" s="257">
        <v>6996567.7906330582</v>
      </c>
      <c r="Q86" s="257">
        <v>6363869.3634309005</v>
      </c>
      <c r="R86" s="257">
        <v>5432694.431660682</v>
      </c>
      <c r="S86" s="257">
        <v>4710462.163698568</v>
      </c>
      <c r="T86" s="257">
        <v>4103662.9639694788</v>
      </c>
      <c r="U86" s="257">
        <v>3504606.9209823725</v>
      </c>
      <c r="V86" s="257">
        <v>3065746.9404149945</v>
      </c>
      <c r="W86" s="257">
        <v>2650510.5091049969</v>
      </c>
      <c r="X86" s="257">
        <v>2264398.8424305976</v>
      </c>
      <c r="Y86" s="257">
        <v>1982095.556792587</v>
      </c>
      <c r="Z86" s="257">
        <v>1714436.2749465604</v>
      </c>
      <c r="AA86" s="257">
        <v>1456478.2956782898</v>
      </c>
      <c r="AB86" s="257">
        <v>1283220.2289517343</v>
      </c>
      <c r="AC86" s="257">
        <v>1077785.6102215208</v>
      </c>
      <c r="AD86" s="172"/>
      <c r="AE86" s="172"/>
      <c r="AF86" s="172"/>
      <c r="AG86" s="172"/>
    </row>
    <row r="87" spans="1:33" s="171" customFormat="1" ht="14.25" x14ac:dyDescent="0.2">
      <c r="A87" s="256" t="s">
        <v>406</v>
      </c>
      <c r="B87" s="257">
        <v>-5353855.5451200008</v>
      </c>
      <c r="C87" s="257">
        <v>-188945712.11221024</v>
      </c>
      <c r="D87" s="257">
        <v>-452228426.43607289</v>
      </c>
      <c r="E87" s="257">
        <v>-437105388.14994419</v>
      </c>
      <c r="F87" s="257">
        <v>-422033424.10141116</v>
      </c>
      <c r="G87" s="257">
        <v>-406506093.0727399</v>
      </c>
      <c r="H87" s="257">
        <v>-391221916.70667922</v>
      </c>
      <c r="I87" s="257">
        <v>-376688652.35578775</v>
      </c>
      <c r="J87" s="257">
        <v>-362883479.77843976</v>
      </c>
      <c r="K87" s="257">
        <v>-350284678.4291687</v>
      </c>
      <c r="L87" s="257">
        <v>-338629676.46003598</v>
      </c>
      <c r="M87" s="257">
        <v>-329132071.84254235</v>
      </c>
      <c r="N87" s="257">
        <v>-320728016.20391268</v>
      </c>
      <c r="O87" s="257">
        <v>-313149672.88354301</v>
      </c>
      <c r="P87" s="257">
        <v>-306153105.09290993</v>
      </c>
      <c r="Q87" s="257">
        <v>-299789235.72947901</v>
      </c>
      <c r="R87" s="257">
        <v>-294356541.2978183</v>
      </c>
      <c r="S87" s="257">
        <v>-289646079.13411975</v>
      </c>
      <c r="T87" s="257">
        <v>-285542416.17015028</v>
      </c>
      <c r="U87" s="257">
        <v>-282037809.24916792</v>
      </c>
      <c r="V87" s="257">
        <v>-278972062.30875295</v>
      </c>
      <c r="W87" s="257">
        <v>-276321551.79964793</v>
      </c>
      <c r="X87" s="257">
        <v>-274057152.95721734</v>
      </c>
      <c r="Y87" s="257">
        <v>-272075057.40042472</v>
      </c>
      <c r="Z87" s="257">
        <v>-270360621.12547815</v>
      </c>
      <c r="AA87" s="257">
        <v>-268904142.82979983</v>
      </c>
      <c r="AB87" s="257">
        <v>-267620922.60084811</v>
      </c>
      <c r="AC87" s="257">
        <v>-266543136.99062657</v>
      </c>
      <c r="AD87" s="172"/>
      <c r="AE87" s="172"/>
      <c r="AF87" s="172"/>
      <c r="AG87" s="172"/>
    </row>
    <row r="88" spans="1:33" s="171" customFormat="1" ht="14.25" x14ac:dyDescent="0.2">
      <c r="A88" s="256" t="s">
        <v>407</v>
      </c>
      <c r="B88" s="265">
        <v>0</v>
      </c>
      <c r="C88" s="265">
        <v>0</v>
      </c>
      <c r="D88" s="265">
        <v>0</v>
      </c>
      <c r="E88" s="265">
        <v>0</v>
      </c>
      <c r="F88" s="265">
        <v>0</v>
      </c>
      <c r="G88" s="265">
        <v>0</v>
      </c>
      <c r="H88" s="265">
        <v>0</v>
      </c>
      <c r="I88" s="265">
        <v>0</v>
      </c>
      <c r="J88" s="265">
        <v>0</v>
      </c>
      <c r="K88" s="265">
        <v>0</v>
      </c>
      <c r="L88" s="265">
        <v>0</v>
      </c>
      <c r="M88" s="265">
        <v>0</v>
      </c>
      <c r="N88" s="265">
        <v>0</v>
      </c>
      <c r="O88" s="265">
        <v>6.7444557247331449E-3</v>
      </c>
      <c r="P88" s="265">
        <v>2.4012029129883539E-2</v>
      </c>
      <c r="Q88" s="265">
        <v>3.8532016274336112E-2</v>
      </c>
      <c r="R88" s="265">
        <v>5.0157710424418411E-2</v>
      </c>
      <c r="S88" s="265">
        <v>5.9766279515409027E-2</v>
      </c>
      <c r="T88" s="265">
        <v>6.7835682624252103E-2</v>
      </c>
      <c r="U88" s="265">
        <v>7.4548711571285731E-2</v>
      </c>
      <c r="V88" s="265">
        <v>8.0318965235956385E-2</v>
      </c>
      <c r="W88" s="265">
        <v>8.5253868948468092E-2</v>
      </c>
      <c r="X88" s="265">
        <v>8.9454518077073608E-2</v>
      </c>
      <c r="Y88" s="265">
        <v>9.313920456790914E-2</v>
      </c>
      <c r="Z88" s="265">
        <v>9.6347509468367898E-2</v>
      </c>
      <c r="AA88" s="265">
        <v>9.9105857292105304E-2</v>
      </c>
      <c r="AB88" s="265">
        <v>0.10157546539035134</v>
      </c>
      <c r="AC88" s="265">
        <v>0.10369180965717817</v>
      </c>
      <c r="AD88" s="172"/>
      <c r="AE88" s="172"/>
      <c r="AF88" s="172"/>
      <c r="AG88" s="172"/>
    </row>
    <row r="89" spans="1:33" s="171" customFormat="1" ht="14.25" x14ac:dyDescent="0.2">
      <c r="A89" s="256" t="s">
        <v>408</v>
      </c>
      <c r="B89" s="266">
        <v>0</v>
      </c>
      <c r="C89" s="266">
        <v>0</v>
      </c>
      <c r="D89" s="266">
        <v>0</v>
      </c>
      <c r="E89" s="266">
        <v>0</v>
      </c>
      <c r="F89" s="266">
        <v>0</v>
      </c>
      <c r="G89" s="266">
        <v>0</v>
      </c>
      <c r="H89" s="266">
        <v>0</v>
      </c>
      <c r="I89" s="266">
        <v>0</v>
      </c>
      <c r="J89" s="266">
        <v>0</v>
      </c>
      <c r="K89" s="266">
        <v>0</v>
      </c>
      <c r="L89" s="266">
        <v>0</v>
      </c>
      <c r="M89" s="266">
        <v>0</v>
      </c>
      <c r="N89" s="266">
        <v>0</v>
      </c>
      <c r="O89" s="266">
        <v>13.637829345017876</v>
      </c>
      <c r="P89" s="266">
        <v>0</v>
      </c>
      <c r="Q89" s="266">
        <v>0</v>
      </c>
      <c r="R89" s="266">
        <v>0</v>
      </c>
      <c r="S89" s="266">
        <v>0</v>
      </c>
      <c r="T89" s="266">
        <v>0</v>
      </c>
      <c r="U89" s="266">
        <v>0</v>
      </c>
      <c r="V89" s="266">
        <v>0</v>
      </c>
      <c r="W89" s="266">
        <v>0</v>
      </c>
      <c r="X89" s="266">
        <v>0</v>
      </c>
      <c r="Y89" s="266">
        <v>0</v>
      </c>
      <c r="Z89" s="266">
        <v>0</v>
      </c>
      <c r="AA89" s="266">
        <v>0</v>
      </c>
      <c r="AB89" s="266">
        <v>0</v>
      </c>
      <c r="AC89" s="266">
        <v>0</v>
      </c>
      <c r="AD89" s="172"/>
      <c r="AE89" s="172"/>
      <c r="AF89" s="172"/>
      <c r="AG89" s="172"/>
    </row>
    <row r="90" spans="1:33" s="171" customFormat="1" ht="15" thickBot="1" x14ac:dyDescent="0.25">
      <c r="A90" s="267" t="s">
        <v>409</v>
      </c>
      <c r="B90" s="268">
        <v>0</v>
      </c>
      <c r="C90" s="268">
        <v>0</v>
      </c>
      <c r="D90" s="268">
        <v>0</v>
      </c>
      <c r="E90" s="268">
        <v>0</v>
      </c>
      <c r="F90" s="268">
        <v>0</v>
      </c>
      <c r="G90" s="268">
        <v>0</v>
      </c>
      <c r="H90" s="268">
        <v>0</v>
      </c>
      <c r="I90" s="268">
        <v>0</v>
      </c>
      <c r="J90" s="268">
        <v>0</v>
      </c>
      <c r="K90" s="268">
        <v>0</v>
      </c>
      <c r="L90" s="268">
        <v>0</v>
      </c>
      <c r="M90" s="268">
        <v>0</v>
      </c>
      <c r="N90" s="268">
        <v>0</v>
      </c>
      <c r="O90" s="268">
        <v>0</v>
      </c>
      <c r="P90" s="268">
        <v>0</v>
      </c>
      <c r="Q90" s="268">
        <v>0</v>
      </c>
      <c r="R90" s="268">
        <v>0</v>
      </c>
      <c r="S90" s="268">
        <v>0</v>
      </c>
      <c r="T90" s="268">
        <v>0</v>
      </c>
      <c r="U90" s="268">
        <v>0</v>
      </c>
      <c r="V90" s="268">
        <v>0</v>
      </c>
      <c r="W90" s="268">
        <v>0</v>
      </c>
      <c r="X90" s="268">
        <v>0</v>
      </c>
      <c r="Y90" s="268">
        <v>0</v>
      </c>
      <c r="Z90" s="268">
        <v>0</v>
      </c>
      <c r="AA90" s="268">
        <v>0</v>
      </c>
      <c r="AB90" s="268">
        <v>0</v>
      </c>
      <c r="AC90" s="268">
        <v>0</v>
      </c>
      <c r="AD90" s="172"/>
      <c r="AE90" s="172"/>
      <c r="AF90" s="172"/>
      <c r="AG90" s="172"/>
    </row>
    <row r="91" spans="1:33" s="171" customFormat="1" x14ac:dyDescent="0.2">
      <c r="A91" s="269"/>
      <c r="B91" s="270">
        <v>2016</v>
      </c>
      <c r="C91" s="270">
        <v>2017</v>
      </c>
      <c r="D91" s="270">
        <v>2018</v>
      </c>
      <c r="E91" s="270">
        <v>2019</v>
      </c>
      <c r="F91" s="270">
        <v>2020</v>
      </c>
      <c r="G91" s="270">
        <v>2021</v>
      </c>
      <c r="H91" s="270">
        <v>2022</v>
      </c>
      <c r="I91" s="270">
        <v>2023</v>
      </c>
      <c r="J91" s="270">
        <v>2024</v>
      </c>
      <c r="K91" s="270">
        <v>2025</v>
      </c>
      <c r="L91" s="270">
        <v>2026</v>
      </c>
      <c r="M91" s="270">
        <v>2027</v>
      </c>
      <c r="N91" s="270">
        <v>2028</v>
      </c>
      <c r="O91" s="270">
        <v>2029</v>
      </c>
      <c r="P91" s="270">
        <v>2030</v>
      </c>
      <c r="Q91" s="270">
        <v>2031</v>
      </c>
      <c r="R91" s="270">
        <v>2032</v>
      </c>
      <c r="S91" s="270">
        <v>2033</v>
      </c>
      <c r="T91" s="270">
        <v>2034</v>
      </c>
      <c r="U91" s="270">
        <v>2035</v>
      </c>
      <c r="V91" s="270">
        <v>2036</v>
      </c>
      <c r="W91" s="270">
        <v>2037</v>
      </c>
      <c r="X91" s="270">
        <v>2038</v>
      </c>
      <c r="Y91" s="270">
        <v>2039</v>
      </c>
      <c r="Z91" s="270">
        <v>2040</v>
      </c>
      <c r="AA91" s="270">
        <v>2041</v>
      </c>
      <c r="AB91" s="270">
        <v>2042</v>
      </c>
      <c r="AC91" s="270">
        <v>2043</v>
      </c>
      <c r="AD91" s="172"/>
      <c r="AE91" s="172"/>
      <c r="AF91" s="172"/>
      <c r="AG91" s="172"/>
    </row>
    <row r="92" spans="1:33" s="171" customFormat="1" ht="15.75" customHeight="1" x14ac:dyDescent="0.2">
      <c r="A92" s="342" t="s">
        <v>410</v>
      </c>
      <c r="B92" s="343"/>
      <c r="C92" s="343"/>
      <c r="D92" s="343"/>
      <c r="E92" s="343"/>
      <c r="F92" s="343"/>
      <c r="G92" s="343"/>
      <c r="H92" s="343"/>
      <c r="I92" s="343"/>
      <c r="J92" s="343"/>
      <c r="K92" s="343"/>
      <c r="L92" s="343"/>
      <c r="M92" s="343"/>
      <c r="N92" s="343"/>
      <c r="O92" s="343"/>
      <c r="P92" s="343"/>
      <c r="Q92" s="343"/>
      <c r="R92" s="343"/>
      <c r="S92" s="343"/>
      <c r="T92" s="343"/>
      <c r="U92" s="343"/>
      <c r="V92" s="343"/>
      <c r="W92" s="343"/>
      <c r="X92" s="343"/>
      <c r="Y92" s="343"/>
      <c r="Z92" s="343"/>
      <c r="AA92" s="343"/>
      <c r="AB92" s="343"/>
      <c r="AC92" s="343"/>
      <c r="AD92" s="172"/>
      <c r="AE92" s="172"/>
      <c r="AF92" s="172"/>
      <c r="AG92" s="172"/>
    </row>
    <row r="93" spans="1:33" s="171" customFormat="1" ht="63.6" customHeight="1" thickBot="1" x14ac:dyDescent="0.25">
      <c r="A93" s="344" t="s">
        <v>411</v>
      </c>
      <c r="B93" s="345"/>
      <c r="C93" s="345"/>
      <c r="D93" s="345"/>
      <c r="E93" s="345"/>
      <c r="F93" s="345"/>
      <c r="G93" s="345"/>
      <c r="H93" s="345"/>
      <c r="I93" s="345"/>
      <c r="J93" s="271"/>
      <c r="K93" s="271"/>
      <c r="L93" s="271"/>
      <c r="M93" s="271"/>
      <c r="N93" s="271"/>
      <c r="O93" s="271"/>
      <c r="P93" s="271"/>
      <c r="Q93" s="271"/>
      <c r="R93" s="271"/>
      <c r="S93" s="271"/>
      <c r="T93" s="271"/>
      <c r="U93" s="271"/>
      <c r="V93" s="271"/>
      <c r="W93" s="271"/>
      <c r="X93" s="271"/>
      <c r="Y93" s="271"/>
      <c r="Z93" s="271"/>
      <c r="AA93" s="271"/>
      <c r="AB93" s="271"/>
      <c r="AC93" s="271"/>
      <c r="AD93" s="172"/>
      <c r="AE93" s="172"/>
      <c r="AF93" s="172"/>
      <c r="AG93" s="172"/>
    </row>
    <row r="94" spans="1:33" s="171" customFormat="1" ht="16.5" thickTop="1" x14ac:dyDescent="0.2">
      <c r="A94" s="166"/>
      <c r="B94" s="166"/>
      <c r="C94" s="175"/>
      <c r="D94" s="166"/>
      <c r="E94" s="166"/>
      <c r="F94" s="166"/>
      <c r="G94" s="166"/>
      <c r="H94" s="166"/>
      <c r="I94" s="166"/>
      <c r="J94" s="166"/>
      <c r="K94" s="166"/>
      <c r="L94" s="166"/>
      <c r="M94" s="166"/>
      <c r="N94" s="166"/>
      <c r="O94" s="166"/>
      <c r="P94" s="166"/>
      <c r="Q94" s="166"/>
      <c r="R94" s="166"/>
      <c r="S94" s="166"/>
      <c r="T94" s="166"/>
      <c r="U94" s="166"/>
      <c r="V94" s="166"/>
      <c r="W94" s="166"/>
      <c r="X94" s="166"/>
      <c r="Y94" s="166"/>
      <c r="Z94" s="166"/>
      <c r="AA94" s="166"/>
      <c r="AB94" s="166"/>
      <c r="AC94" s="166"/>
      <c r="AD94" s="172"/>
      <c r="AE94" s="172"/>
      <c r="AF94" s="172"/>
      <c r="AG94" s="172"/>
    </row>
  </sheetData>
  <mergeCells count="15">
    <mergeCell ref="A7:P7"/>
    <mergeCell ref="A9:P9"/>
    <mergeCell ref="A11:P11"/>
    <mergeCell ref="A12:P12"/>
    <mergeCell ref="A14:P14"/>
    <mergeCell ref="A92:AC92"/>
    <mergeCell ref="A93:I93"/>
    <mergeCell ref="A15:P15"/>
    <mergeCell ref="A17:P17"/>
    <mergeCell ref="A18:P18"/>
    <mergeCell ref="A20:P20"/>
    <mergeCell ref="D27:F27"/>
    <mergeCell ref="D28:F28"/>
    <mergeCell ref="D29:F29"/>
    <mergeCell ref="D30:F30"/>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8"/>
  <sheetViews>
    <sheetView view="pageBreakPreview" topLeftCell="A4" zoomScale="90" zoomScaleNormal="100" zoomScaleSheetLayoutView="90" workbookViewId="0">
      <selection activeCell="I30" sqref="I30"/>
    </sheetView>
  </sheetViews>
  <sheetFormatPr defaultRowHeight="15" x14ac:dyDescent="0.25"/>
  <cols>
    <col min="1" max="1" width="8.28515625" style="181" customWidth="1"/>
    <col min="2" max="2" width="34.5703125" style="181" customWidth="1"/>
    <col min="3" max="6" width="14.140625" style="180" customWidth="1"/>
    <col min="7" max="8" width="14.140625" style="181" hidden="1" customWidth="1"/>
    <col min="9" max="11" width="14.140625" style="181" customWidth="1"/>
    <col min="12" max="12" width="20.140625" style="181" customWidth="1"/>
    <col min="13" max="16384" width="9.140625" style="181"/>
  </cols>
  <sheetData>
    <row r="1" spans="1:11" hidden="1" x14ac:dyDescent="0.25">
      <c r="A1" s="178"/>
      <c r="B1" s="179"/>
    </row>
    <row r="2" spans="1:11" hidden="1" x14ac:dyDescent="0.25"/>
    <row r="3" spans="1:11" ht="18.75" x14ac:dyDescent="0.25">
      <c r="A3" s="18"/>
      <c r="B3" s="18"/>
      <c r="C3" s="61"/>
      <c r="D3" s="61"/>
      <c r="E3" s="61"/>
      <c r="F3" s="61"/>
      <c r="G3" s="18"/>
      <c r="H3" s="18"/>
      <c r="I3" s="18"/>
      <c r="J3" s="18"/>
      <c r="K3" s="176" t="s">
        <v>66</v>
      </c>
    </row>
    <row r="4" spans="1:11" ht="18.75" x14ac:dyDescent="0.3">
      <c r="A4" s="18"/>
      <c r="B4" s="18"/>
      <c r="C4" s="61"/>
      <c r="D4" s="61"/>
      <c r="E4" s="61"/>
      <c r="F4" s="61"/>
      <c r="G4" s="18"/>
      <c r="H4" s="18"/>
      <c r="I4" s="18"/>
      <c r="J4" s="18"/>
      <c r="K4" s="177" t="s">
        <v>8</v>
      </c>
    </row>
    <row r="5" spans="1:11" ht="18.75" x14ac:dyDescent="0.3">
      <c r="A5" s="18"/>
      <c r="B5" s="18"/>
      <c r="C5" s="61"/>
      <c r="D5" s="61"/>
      <c r="E5" s="61"/>
      <c r="F5" s="61"/>
      <c r="G5" s="18"/>
      <c r="H5" s="18"/>
      <c r="I5" s="18"/>
      <c r="J5" s="18"/>
      <c r="K5" s="177" t="s">
        <v>65</v>
      </c>
    </row>
    <row r="6" spans="1:11" ht="15.75" x14ac:dyDescent="0.25">
      <c r="A6" s="18"/>
      <c r="B6" s="18"/>
      <c r="C6" s="61"/>
      <c r="D6" s="61"/>
      <c r="E6" s="61"/>
      <c r="F6" s="61"/>
      <c r="G6" s="18"/>
      <c r="H6" s="18"/>
      <c r="I6" s="18"/>
      <c r="J6" s="18"/>
      <c r="K6" s="18"/>
    </row>
    <row r="7" spans="1:11" ht="15.75" x14ac:dyDescent="0.25">
      <c r="A7" s="296" t="str">
        <f>'5. анализ эконом эфф'!A7</f>
        <v>Год раскрытия информации: 2017 год</v>
      </c>
      <c r="B7" s="296"/>
      <c r="C7" s="296"/>
      <c r="D7" s="296"/>
      <c r="E7" s="296"/>
      <c r="F7" s="296"/>
      <c r="G7" s="296"/>
      <c r="H7" s="296"/>
      <c r="I7" s="296"/>
      <c r="J7" s="296"/>
      <c r="K7" s="296"/>
    </row>
    <row r="8" spans="1:11" ht="15.75" x14ac:dyDescent="0.25">
      <c r="A8" s="18"/>
      <c r="B8" s="18"/>
      <c r="C8" s="61"/>
      <c r="D8" s="61"/>
      <c r="E8" s="61"/>
      <c r="F8" s="61"/>
      <c r="G8" s="18"/>
      <c r="H8" s="18"/>
      <c r="I8" s="18"/>
      <c r="J8" s="18"/>
      <c r="K8" s="18"/>
    </row>
    <row r="9" spans="1:11" ht="18.75" x14ac:dyDescent="0.25">
      <c r="A9" s="352" t="s">
        <v>7</v>
      </c>
      <c r="B9" s="352"/>
      <c r="C9" s="352"/>
      <c r="D9" s="352"/>
      <c r="E9" s="352"/>
      <c r="F9" s="352"/>
      <c r="G9" s="352"/>
      <c r="H9" s="352"/>
      <c r="I9" s="352"/>
      <c r="J9" s="352"/>
      <c r="K9" s="352"/>
    </row>
    <row r="10" spans="1:11" ht="18.75" x14ac:dyDescent="0.25">
      <c r="A10" s="352"/>
      <c r="B10" s="352"/>
      <c r="C10" s="352"/>
      <c r="D10" s="352"/>
      <c r="E10" s="352"/>
      <c r="F10" s="352"/>
      <c r="G10" s="352"/>
      <c r="H10" s="352"/>
      <c r="I10" s="352"/>
      <c r="J10" s="352"/>
      <c r="K10" s="352"/>
    </row>
    <row r="11" spans="1:11" ht="15.75" x14ac:dyDescent="0.25">
      <c r="A11" s="353" t="str">
        <f>'5. анализ эконом эфф'!A11</f>
        <v>АО "Янтарьэнерго"</v>
      </c>
      <c r="B11" s="353"/>
      <c r="C11" s="353"/>
      <c r="D11" s="353"/>
      <c r="E11" s="353"/>
      <c r="F11" s="353"/>
      <c r="G11" s="353"/>
      <c r="H11" s="353"/>
      <c r="I11" s="353"/>
      <c r="J11" s="353"/>
      <c r="K11" s="353"/>
    </row>
    <row r="12" spans="1:11" ht="15.75" x14ac:dyDescent="0.25">
      <c r="A12" s="346" t="s">
        <v>6</v>
      </c>
      <c r="B12" s="346"/>
      <c r="C12" s="346"/>
      <c r="D12" s="346"/>
      <c r="E12" s="346"/>
      <c r="F12" s="346"/>
      <c r="G12" s="346"/>
      <c r="H12" s="346"/>
      <c r="I12" s="346"/>
      <c r="J12" s="346"/>
      <c r="K12" s="346"/>
    </row>
    <row r="13" spans="1:11" ht="18.75" x14ac:dyDescent="0.25">
      <c r="A13" s="352"/>
      <c r="B13" s="352"/>
      <c r="C13" s="352"/>
      <c r="D13" s="352"/>
      <c r="E13" s="352"/>
      <c r="F13" s="352"/>
      <c r="G13" s="352"/>
      <c r="H13" s="352"/>
      <c r="I13" s="352"/>
      <c r="J13" s="352"/>
      <c r="K13" s="352"/>
    </row>
    <row r="14" spans="1:11" ht="15.75" x14ac:dyDescent="0.25">
      <c r="A14" s="353" t="str">
        <f>'5. анализ эконом эфф'!A14</f>
        <v>F_4495</v>
      </c>
      <c r="B14" s="353"/>
      <c r="C14" s="353"/>
      <c r="D14" s="353"/>
      <c r="E14" s="353"/>
      <c r="F14" s="353"/>
      <c r="G14" s="353"/>
      <c r="H14" s="353"/>
      <c r="I14" s="353"/>
      <c r="J14" s="353"/>
      <c r="K14" s="353"/>
    </row>
    <row r="15" spans="1:11" ht="15.75" x14ac:dyDescent="0.25">
      <c r="A15" s="346" t="s">
        <v>5</v>
      </c>
      <c r="B15" s="346"/>
      <c r="C15" s="346"/>
      <c r="D15" s="346"/>
      <c r="E15" s="346"/>
      <c r="F15" s="346"/>
      <c r="G15" s="346"/>
      <c r="H15" s="346"/>
      <c r="I15" s="346"/>
      <c r="J15" s="346"/>
      <c r="K15" s="346"/>
    </row>
    <row r="16" spans="1:11" ht="18.75" x14ac:dyDescent="0.25">
      <c r="A16" s="301"/>
      <c r="B16" s="301"/>
      <c r="C16" s="301"/>
      <c r="D16" s="301"/>
      <c r="E16" s="301"/>
      <c r="F16" s="301"/>
      <c r="G16" s="301"/>
      <c r="H16" s="301"/>
      <c r="I16" s="301"/>
      <c r="J16" s="301"/>
      <c r="K16" s="301"/>
    </row>
    <row r="17" spans="1:12" ht="81.75" customHeight="1" x14ac:dyDescent="0.25">
      <c r="A17" s="347" t="str">
        <f>'5. анализ эконом эфф'!A17</f>
        <v>Мероприятия по обеспечению электроснабжения потребителей на российской территории Куршской косы от энергосистемы Калининградской области</v>
      </c>
      <c r="B17" s="347"/>
      <c r="C17" s="347"/>
      <c r="D17" s="347"/>
      <c r="E17" s="347"/>
      <c r="F17" s="347"/>
      <c r="G17" s="347"/>
      <c r="H17" s="347"/>
      <c r="I17" s="347"/>
      <c r="J17" s="347"/>
      <c r="K17" s="347"/>
    </row>
    <row r="18" spans="1:12" ht="15.75" x14ac:dyDescent="0.25">
      <c r="A18" s="346" t="s">
        <v>4</v>
      </c>
      <c r="B18" s="346"/>
      <c r="C18" s="346"/>
      <c r="D18" s="346"/>
      <c r="E18" s="346"/>
      <c r="F18" s="346"/>
      <c r="G18" s="346"/>
      <c r="H18" s="346"/>
      <c r="I18" s="346"/>
      <c r="J18" s="346"/>
      <c r="K18" s="346"/>
    </row>
    <row r="19" spans="1:12" ht="15.75" x14ac:dyDescent="0.25">
      <c r="A19" s="18"/>
      <c r="B19" s="18"/>
      <c r="C19" s="61"/>
      <c r="D19" s="61"/>
      <c r="E19" s="61"/>
      <c r="F19" s="61"/>
      <c r="G19" s="18"/>
      <c r="H19" s="18"/>
      <c r="I19" s="18"/>
      <c r="J19" s="18"/>
      <c r="K19" s="18"/>
    </row>
    <row r="20" spans="1:12" ht="15.75" x14ac:dyDescent="0.25">
      <c r="A20" s="18"/>
      <c r="B20" s="18"/>
      <c r="C20" s="61"/>
      <c r="D20" s="61"/>
      <c r="E20" s="61"/>
      <c r="F20" s="61"/>
      <c r="G20" s="18"/>
      <c r="H20" s="18"/>
      <c r="I20" s="18"/>
      <c r="J20" s="18"/>
      <c r="K20" s="18"/>
    </row>
    <row r="21" spans="1:12" ht="15.75" customHeight="1" x14ac:dyDescent="0.25">
      <c r="A21" s="367" t="s">
        <v>356</v>
      </c>
      <c r="B21" s="367"/>
      <c r="C21" s="367"/>
      <c r="D21" s="367"/>
      <c r="E21" s="367"/>
      <c r="F21" s="367"/>
      <c r="G21" s="367"/>
      <c r="H21" s="367"/>
      <c r="I21" s="367"/>
      <c r="J21" s="367"/>
      <c r="K21" s="367"/>
    </row>
    <row r="22" spans="1:12" ht="15.75" x14ac:dyDescent="0.25">
      <c r="A22" s="62"/>
      <c r="K22" s="61"/>
    </row>
    <row r="23" spans="1:12" s="63" customFormat="1" ht="15.75" x14ac:dyDescent="0.25">
      <c r="A23" s="62"/>
      <c r="C23" s="66"/>
      <c r="D23" s="66"/>
      <c r="E23" s="66"/>
      <c r="F23" s="66"/>
    </row>
    <row r="24" spans="1:12" s="63" customFormat="1" ht="15.75" hidden="1" x14ac:dyDescent="0.25">
      <c r="A24" s="62"/>
      <c r="B24" s="365" t="s">
        <v>412</v>
      </c>
      <c r="C24" s="366"/>
      <c r="D24" s="366"/>
      <c r="E24" s="366"/>
      <c r="F24" s="366"/>
      <c r="G24" s="366"/>
      <c r="H24" s="366"/>
      <c r="I24" s="366"/>
      <c r="J24" s="366"/>
      <c r="K24" s="366"/>
    </row>
    <row r="25" spans="1:12" ht="15.75" customHeight="1" x14ac:dyDescent="0.25">
      <c r="A25" s="355" t="s">
        <v>194</v>
      </c>
      <c r="B25" s="355" t="s">
        <v>413</v>
      </c>
      <c r="C25" s="355" t="s">
        <v>485</v>
      </c>
      <c r="D25" s="355"/>
      <c r="E25" s="354"/>
      <c r="F25" s="354"/>
      <c r="G25" s="355"/>
      <c r="H25" s="355"/>
      <c r="I25" s="359" t="s">
        <v>193</v>
      </c>
      <c r="J25" s="360" t="s">
        <v>499</v>
      </c>
      <c r="K25" s="355" t="s">
        <v>192</v>
      </c>
      <c r="L25" s="354" t="s">
        <v>576</v>
      </c>
    </row>
    <row r="26" spans="1:12" ht="40.5" customHeight="1" x14ac:dyDescent="0.25">
      <c r="A26" s="355"/>
      <c r="B26" s="355"/>
      <c r="C26" s="356" t="s">
        <v>2</v>
      </c>
      <c r="D26" s="356"/>
      <c r="E26" s="363" t="s">
        <v>9</v>
      </c>
      <c r="F26" s="364"/>
      <c r="G26" s="357" t="s">
        <v>567</v>
      </c>
      <c r="H26" s="358"/>
      <c r="I26" s="359"/>
      <c r="J26" s="361"/>
      <c r="K26" s="355"/>
      <c r="L26" s="354"/>
    </row>
    <row r="27" spans="1:12" ht="31.5" x14ac:dyDescent="0.25">
      <c r="A27" s="355"/>
      <c r="B27" s="355"/>
      <c r="C27" s="202" t="s">
        <v>191</v>
      </c>
      <c r="D27" s="202" t="s">
        <v>190</v>
      </c>
      <c r="E27" s="202" t="s">
        <v>191</v>
      </c>
      <c r="F27" s="202" t="s">
        <v>190</v>
      </c>
      <c r="G27" s="202" t="s">
        <v>191</v>
      </c>
      <c r="H27" s="202" t="s">
        <v>190</v>
      </c>
      <c r="I27" s="359"/>
      <c r="J27" s="362"/>
      <c r="K27" s="355"/>
      <c r="L27" s="354"/>
    </row>
    <row r="28" spans="1:12" ht="15.75" x14ac:dyDescent="0.25">
      <c r="A28" s="204">
        <v>1</v>
      </c>
      <c r="B28" s="204">
        <v>2</v>
      </c>
      <c r="C28" s="202">
        <v>3</v>
      </c>
      <c r="D28" s="202">
        <v>4</v>
      </c>
      <c r="E28" s="202">
        <v>5</v>
      </c>
      <c r="F28" s="202">
        <v>6</v>
      </c>
      <c r="G28" s="202">
        <v>7</v>
      </c>
      <c r="H28" s="202">
        <v>8</v>
      </c>
      <c r="I28" s="202">
        <v>9</v>
      </c>
      <c r="J28" s="202">
        <v>10</v>
      </c>
      <c r="K28" s="202">
        <v>11</v>
      </c>
      <c r="L28" s="283">
        <v>12</v>
      </c>
    </row>
    <row r="29" spans="1:12" ht="31.5" x14ac:dyDescent="0.25">
      <c r="A29" s="202">
        <v>1</v>
      </c>
      <c r="B29" s="209" t="s">
        <v>189</v>
      </c>
      <c r="C29" s="203"/>
      <c r="D29" s="203"/>
      <c r="E29" s="284"/>
      <c r="F29" s="284"/>
      <c r="G29" s="203"/>
      <c r="H29" s="203"/>
      <c r="I29" s="205"/>
      <c r="J29" s="205"/>
      <c r="K29" s="206"/>
      <c r="L29" s="285"/>
    </row>
    <row r="30" spans="1:12" ht="15.75" x14ac:dyDescent="0.25">
      <c r="A30" s="202" t="s">
        <v>500</v>
      </c>
      <c r="B30" s="210" t="s">
        <v>501</v>
      </c>
      <c r="C30" s="203" t="s">
        <v>568</v>
      </c>
      <c r="D30" s="203" t="s">
        <v>568</v>
      </c>
      <c r="E30" s="284" t="s">
        <v>568</v>
      </c>
      <c r="F30" s="284" t="s">
        <v>568</v>
      </c>
      <c r="G30" s="203" t="s">
        <v>568</v>
      </c>
      <c r="H30" s="203" t="s">
        <v>568</v>
      </c>
      <c r="I30" s="414" t="s">
        <v>568</v>
      </c>
      <c r="J30" s="414" t="s">
        <v>568</v>
      </c>
      <c r="K30" s="416"/>
      <c r="L30" s="416"/>
    </row>
    <row r="31" spans="1:12" ht="31.5" x14ac:dyDescent="0.25">
      <c r="A31" s="202" t="s">
        <v>502</v>
      </c>
      <c r="B31" s="210" t="s">
        <v>503</v>
      </c>
      <c r="C31" s="203" t="s">
        <v>568</v>
      </c>
      <c r="D31" s="203" t="s">
        <v>568</v>
      </c>
      <c r="E31" s="284" t="s">
        <v>568</v>
      </c>
      <c r="F31" s="284" t="s">
        <v>568</v>
      </c>
      <c r="G31" s="203" t="s">
        <v>568</v>
      </c>
      <c r="H31" s="203" t="s">
        <v>568</v>
      </c>
      <c r="I31" s="414" t="s">
        <v>568</v>
      </c>
      <c r="J31" s="414" t="s">
        <v>568</v>
      </c>
      <c r="K31" s="416"/>
      <c r="L31" s="416"/>
    </row>
    <row r="32" spans="1:12" ht="63" x14ac:dyDescent="0.25">
      <c r="A32" s="202" t="s">
        <v>504</v>
      </c>
      <c r="B32" s="210" t="s">
        <v>505</v>
      </c>
      <c r="C32" s="203" t="s">
        <v>568</v>
      </c>
      <c r="D32" s="203" t="s">
        <v>568</v>
      </c>
      <c r="E32" s="284" t="s">
        <v>568</v>
      </c>
      <c r="F32" s="284" t="s">
        <v>568</v>
      </c>
      <c r="G32" s="203" t="s">
        <v>568</v>
      </c>
      <c r="H32" s="203" t="s">
        <v>568</v>
      </c>
      <c r="I32" s="414" t="s">
        <v>568</v>
      </c>
      <c r="J32" s="414" t="s">
        <v>568</v>
      </c>
      <c r="K32" s="416"/>
      <c r="L32" s="416"/>
    </row>
    <row r="33" spans="1:12" ht="31.5" x14ac:dyDescent="0.25">
      <c r="A33" s="202" t="s">
        <v>506</v>
      </c>
      <c r="B33" s="210" t="s">
        <v>507</v>
      </c>
      <c r="C33" s="413">
        <v>42870</v>
      </c>
      <c r="D33" s="414">
        <v>42870</v>
      </c>
      <c r="E33" s="414"/>
      <c r="F33" s="414"/>
      <c r="G33" s="203" t="s">
        <v>568</v>
      </c>
      <c r="H33" s="203" t="s">
        <v>568</v>
      </c>
      <c r="I33" s="415"/>
      <c r="J33" s="415"/>
      <c r="K33" s="416"/>
      <c r="L33" s="416"/>
    </row>
    <row r="34" spans="1:12" ht="63" x14ac:dyDescent="0.25">
      <c r="A34" s="202" t="s">
        <v>508</v>
      </c>
      <c r="B34" s="210" t="s">
        <v>509</v>
      </c>
      <c r="C34" s="207">
        <v>42597</v>
      </c>
      <c r="D34" s="207">
        <v>42870</v>
      </c>
      <c r="E34" s="284"/>
      <c r="F34" s="284"/>
      <c r="G34" s="207">
        <v>42597</v>
      </c>
      <c r="H34" s="207">
        <v>42870</v>
      </c>
      <c r="I34" s="415"/>
      <c r="J34" s="415"/>
      <c r="K34" s="416"/>
      <c r="L34" s="416"/>
    </row>
    <row r="35" spans="1:12" ht="47.25" x14ac:dyDescent="0.25">
      <c r="A35" s="202" t="s">
        <v>510</v>
      </c>
      <c r="B35" s="210" t="s">
        <v>320</v>
      </c>
      <c r="C35" s="203">
        <v>42547</v>
      </c>
      <c r="D35" s="203">
        <v>42581</v>
      </c>
      <c r="E35" s="284">
        <v>42577</v>
      </c>
      <c r="F35" s="284">
        <v>42577</v>
      </c>
      <c r="G35" s="203" t="s">
        <v>569</v>
      </c>
      <c r="H35" s="203" t="s">
        <v>570</v>
      </c>
      <c r="I35" s="415">
        <v>100</v>
      </c>
      <c r="J35" s="415"/>
      <c r="K35" s="416"/>
      <c r="L35" s="416"/>
    </row>
    <row r="36" spans="1:12" ht="31.5" x14ac:dyDescent="0.25">
      <c r="A36" s="202" t="s">
        <v>511</v>
      </c>
      <c r="B36" s="210" t="s">
        <v>512</v>
      </c>
      <c r="C36" s="286">
        <v>42885</v>
      </c>
      <c r="D36" s="284">
        <v>42916</v>
      </c>
      <c r="E36" s="284"/>
      <c r="F36" s="284"/>
      <c r="G36" s="203">
        <v>42705</v>
      </c>
      <c r="H36" s="203">
        <v>42886</v>
      </c>
      <c r="I36" s="415"/>
      <c r="J36" s="415"/>
      <c r="K36" s="416"/>
      <c r="L36" s="416"/>
    </row>
    <row r="37" spans="1:12" ht="47.25" x14ac:dyDescent="0.25">
      <c r="A37" s="202" t="s">
        <v>513</v>
      </c>
      <c r="B37" s="210" t="s">
        <v>514</v>
      </c>
      <c r="C37" s="203">
        <v>42719</v>
      </c>
      <c r="D37" s="203">
        <v>42946</v>
      </c>
      <c r="E37" s="284">
        <v>42734</v>
      </c>
      <c r="F37" s="284"/>
      <c r="G37" s="203">
        <v>42732</v>
      </c>
      <c r="H37" s="203">
        <v>42946</v>
      </c>
      <c r="I37" s="415"/>
      <c r="J37" s="415"/>
      <c r="K37" s="416"/>
      <c r="L37" s="416"/>
    </row>
    <row r="38" spans="1:12" ht="63" x14ac:dyDescent="0.25">
      <c r="A38" s="202" t="s">
        <v>515</v>
      </c>
      <c r="B38" s="210" t="s">
        <v>516</v>
      </c>
      <c r="C38" s="203">
        <v>42845</v>
      </c>
      <c r="D38" s="203">
        <v>42845</v>
      </c>
      <c r="E38" s="284">
        <v>42734</v>
      </c>
      <c r="F38" s="284">
        <v>42811</v>
      </c>
      <c r="G38" s="203">
        <v>42732</v>
      </c>
      <c r="H38" s="203">
        <v>42815</v>
      </c>
      <c r="I38" s="415">
        <v>100</v>
      </c>
      <c r="J38" s="415">
        <v>100</v>
      </c>
      <c r="K38" s="417"/>
      <c r="L38" s="416"/>
    </row>
    <row r="39" spans="1:12" ht="31.5" x14ac:dyDescent="0.25">
      <c r="A39" s="202" t="s">
        <v>517</v>
      </c>
      <c r="B39" s="210" t="s">
        <v>188</v>
      </c>
      <c r="C39" s="203">
        <v>42946</v>
      </c>
      <c r="D39" s="203">
        <v>42957</v>
      </c>
      <c r="E39" s="284"/>
      <c r="F39" s="284"/>
      <c r="G39" s="203">
        <v>42946</v>
      </c>
      <c r="H39" s="203">
        <v>42957</v>
      </c>
      <c r="I39" s="417"/>
      <c r="J39" s="417"/>
      <c r="K39" s="417"/>
      <c r="L39" s="416"/>
    </row>
    <row r="40" spans="1:12" ht="31.5" x14ac:dyDescent="0.25">
      <c r="A40" s="202" t="s">
        <v>518</v>
      </c>
      <c r="B40" s="210" t="s">
        <v>519</v>
      </c>
      <c r="C40" s="203" t="s">
        <v>568</v>
      </c>
      <c r="D40" s="203" t="s">
        <v>568</v>
      </c>
      <c r="E40" s="284"/>
      <c r="F40" s="284"/>
      <c r="G40" s="203" t="s">
        <v>568</v>
      </c>
      <c r="H40" s="203" t="s">
        <v>568</v>
      </c>
      <c r="I40" s="418"/>
      <c r="J40" s="418"/>
      <c r="K40" s="416"/>
      <c r="L40" s="416"/>
    </row>
    <row r="41" spans="1:12" ht="31.5" x14ac:dyDescent="0.25">
      <c r="A41" s="202" t="s">
        <v>520</v>
      </c>
      <c r="B41" s="210" t="s">
        <v>187</v>
      </c>
      <c r="C41" s="203">
        <v>42957</v>
      </c>
      <c r="D41" s="203">
        <v>42957</v>
      </c>
      <c r="E41" s="284"/>
      <c r="F41" s="284"/>
      <c r="G41" s="203">
        <v>42957</v>
      </c>
      <c r="H41" s="203">
        <v>42957</v>
      </c>
      <c r="I41" s="418"/>
      <c r="J41" s="418"/>
      <c r="K41" s="416"/>
      <c r="L41" s="416"/>
    </row>
    <row r="42" spans="1:12" ht="15.75" x14ac:dyDescent="0.25">
      <c r="A42" s="211" t="s">
        <v>521</v>
      </c>
      <c r="B42" s="209" t="s">
        <v>186</v>
      </c>
      <c r="C42" s="203"/>
      <c r="D42" s="203"/>
      <c r="E42" s="284"/>
      <c r="F42" s="284"/>
      <c r="G42" s="203"/>
      <c r="H42" s="203"/>
      <c r="I42" s="416"/>
      <c r="J42" s="416"/>
      <c r="K42" s="416"/>
      <c r="L42" s="416"/>
    </row>
    <row r="43" spans="1:12" ht="78.75" x14ac:dyDescent="0.25">
      <c r="A43" s="202" t="s">
        <v>571</v>
      </c>
      <c r="B43" s="210" t="s">
        <v>522</v>
      </c>
      <c r="C43" s="203">
        <v>42699</v>
      </c>
      <c r="D43" s="203">
        <v>42734</v>
      </c>
      <c r="E43" s="284">
        <v>42718</v>
      </c>
      <c r="F43" s="284">
        <v>42718</v>
      </c>
      <c r="G43" s="203">
        <v>42705</v>
      </c>
      <c r="H43" s="203">
        <v>42718</v>
      </c>
      <c r="I43" s="415">
        <v>100</v>
      </c>
      <c r="J43" s="415"/>
      <c r="K43" s="416"/>
      <c r="L43" s="416"/>
    </row>
    <row r="44" spans="1:12" ht="15.75" x14ac:dyDescent="0.25">
      <c r="A44" s="202" t="s">
        <v>523</v>
      </c>
      <c r="B44" s="210" t="s">
        <v>524</v>
      </c>
      <c r="C44" s="203">
        <v>42767</v>
      </c>
      <c r="D44" s="203">
        <v>43084</v>
      </c>
      <c r="E44" s="284"/>
      <c r="F44" s="284"/>
      <c r="G44" s="203">
        <v>42767</v>
      </c>
      <c r="H44" s="203">
        <v>43084</v>
      </c>
      <c r="I44" s="416"/>
      <c r="J44" s="416"/>
      <c r="K44" s="416"/>
      <c r="L44" s="416"/>
    </row>
    <row r="45" spans="1:12" ht="47.25" x14ac:dyDescent="0.25">
      <c r="A45" s="202" t="s">
        <v>525</v>
      </c>
      <c r="B45" s="209" t="s">
        <v>526</v>
      </c>
      <c r="C45" s="203"/>
      <c r="D45" s="203"/>
      <c r="E45" s="284"/>
      <c r="F45" s="284"/>
      <c r="G45" s="203"/>
      <c r="H45" s="203"/>
      <c r="I45" s="416"/>
      <c r="J45" s="416"/>
      <c r="K45" s="416"/>
      <c r="L45" s="416"/>
    </row>
    <row r="46" spans="1:12" ht="31.5" x14ac:dyDescent="0.25">
      <c r="A46" s="202" t="s">
        <v>572</v>
      </c>
      <c r="B46" s="210" t="s">
        <v>527</v>
      </c>
      <c r="C46" s="207">
        <v>42776</v>
      </c>
      <c r="D46" s="207">
        <v>42957</v>
      </c>
      <c r="E46" s="284"/>
      <c r="F46" s="284"/>
      <c r="G46" s="207">
        <v>42776</v>
      </c>
      <c r="H46" s="207">
        <v>42957</v>
      </c>
      <c r="I46" s="416"/>
      <c r="J46" s="416"/>
      <c r="K46" s="416"/>
      <c r="L46" s="416"/>
    </row>
    <row r="47" spans="1:12" ht="31.5" x14ac:dyDescent="0.25">
      <c r="A47" s="202" t="s">
        <v>528</v>
      </c>
      <c r="B47" s="210" t="s">
        <v>185</v>
      </c>
      <c r="C47" s="208">
        <v>42830</v>
      </c>
      <c r="D47" s="207">
        <v>43174</v>
      </c>
      <c r="E47" s="284"/>
      <c r="F47" s="284"/>
      <c r="G47" s="203">
        <v>42874</v>
      </c>
      <c r="H47" s="207">
        <v>43174</v>
      </c>
      <c r="I47" s="416"/>
      <c r="J47" s="416"/>
      <c r="K47" s="416"/>
      <c r="L47" s="416"/>
    </row>
    <row r="48" spans="1:12" ht="31.5" x14ac:dyDescent="0.25">
      <c r="A48" s="202" t="s">
        <v>529</v>
      </c>
      <c r="B48" s="210" t="s">
        <v>530</v>
      </c>
      <c r="C48" s="207">
        <v>43174</v>
      </c>
      <c r="D48" s="207">
        <v>43205</v>
      </c>
      <c r="E48" s="284"/>
      <c r="F48" s="284"/>
      <c r="G48" s="207">
        <v>43174</v>
      </c>
      <c r="H48" s="207">
        <v>43205</v>
      </c>
      <c r="I48" s="416"/>
      <c r="J48" s="416"/>
      <c r="K48" s="416"/>
      <c r="L48" s="416"/>
    </row>
    <row r="49" spans="1:12" ht="78.75" x14ac:dyDescent="0.25">
      <c r="A49" s="202" t="s">
        <v>531</v>
      </c>
      <c r="B49" s="210" t="s">
        <v>532</v>
      </c>
      <c r="C49" s="207">
        <v>43191</v>
      </c>
      <c r="D49" s="207">
        <v>43205</v>
      </c>
      <c r="E49" s="284"/>
      <c r="F49" s="284"/>
      <c r="G49" s="207">
        <v>43191</v>
      </c>
      <c r="H49" s="207">
        <v>43205</v>
      </c>
      <c r="I49" s="416"/>
      <c r="J49" s="416"/>
      <c r="K49" s="416"/>
      <c r="L49" s="416"/>
    </row>
    <row r="50" spans="1:12" ht="173.25" x14ac:dyDescent="0.25">
      <c r="A50" s="202" t="s">
        <v>533</v>
      </c>
      <c r="B50" s="210" t="s">
        <v>534</v>
      </c>
      <c r="C50" s="207">
        <v>43191</v>
      </c>
      <c r="D50" s="207">
        <v>43205</v>
      </c>
      <c r="E50" s="284" t="s">
        <v>568</v>
      </c>
      <c r="F50" s="284" t="s">
        <v>568</v>
      </c>
      <c r="G50" s="207">
        <v>43191</v>
      </c>
      <c r="H50" s="207">
        <v>43205</v>
      </c>
      <c r="I50" s="414" t="s">
        <v>568</v>
      </c>
      <c r="J50" s="414" t="s">
        <v>568</v>
      </c>
      <c r="K50" s="416"/>
      <c r="L50" s="416"/>
    </row>
    <row r="51" spans="1:12" ht="15.75" x14ac:dyDescent="0.25">
      <c r="A51" s="202" t="s">
        <v>535</v>
      </c>
      <c r="B51" s="210" t="s">
        <v>536</v>
      </c>
      <c r="C51" s="203">
        <v>43205</v>
      </c>
      <c r="D51" s="203">
        <v>43256</v>
      </c>
      <c r="E51" s="284"/>
      <c r="F51" s="284"/>
      <c r="G51" s="203">
        <v>43205</v>
      </c>
      <c r="H51" s="203">
        <v>43256</v>
      </c>
      <c r="I51" s="416"/>
      <c r="J51" s="416"/>
      <c r="K51" s="416"/>
      <c r="L51" s="416"/>
    </row>
    <row r="52" spans="1:12" ht="31.5" x14ac:dyDescent="0.25">
      <c r="A52" s="202" t="s">
        <v>537</v>
      </c>
      <c r="B52" s="209" t="s">
        <v>184</v>
      </c>
      <c r="C52" s="203"/>
      <c r="D52" s="203"/>
      <c r="E52" s="284"/>
      <c r="F52" s="284"/>
      <c r="G52" s="203"/>
      <c r="H52" s="203"/>
      <c r="I52" s="416"/>
      <c r="J52" s="416"/>
      <c r="K52" s="416"/>
      <c r="L52" s="416"/>
    </row>
    <row r="53" spans="1:12" ht="31.5" x14ac:dyDescent="0.25">
      <c r="A53" s="202" t="s">
        <v>573</v>
      </c>
      <c r="B53" s="210" t="s">
        <v>183</v>
      </c>
      <c r="C53" s="203">
        <v>43256</v>
      </c>
      <c r="D53" s="203">
        <v>43327</v>
      </c>
      <c r="E53" s="284"/>
      <c r="F53" s="284"/>
      <c r="G53" s="203">
        <v>43256</v>
      </c>
      <c r="H53" s="203">
        <v>43327</v>
      </c>
      <c r="I53" s="416"/>
      <c r="J53" s="416"/>
      <c r="K53" s="416"/>
      <c r="L53" s="416"/>
    </row>
    <row r="54" spans="1:12" ht="78.75" x14ac:dyDescent="0.25">
      <c r="A54" s="211" t="s">
        <v>538</v>
      </c>
      <c r="B54" s="210" t="s">
        <v>539</v>
      </c>
      <c r="C54" s="203">
        <v>43405</v>
      </c>
      <c r="D54" s="203">
        <v>43414</v>
      </c>
      <c r="E54" s="284"/>
      <c r="F54" s="284"/>
      <c r="G54" s="203">
        <v>43405</v>
      </c>
      <c r="H54" s="203">
        <v>43414</v>
      </c>
      <c r="I54" s="416"/>
      <c r="J54" s="416"/>
      <c r="K54" s="416"/>
      <c r="L54" s="416"/>
    </row>
    <row r="55" spans="1:12" ht="63" x14ac:dyDescent="0.25">
      <c r="A55" s="202" t="s">
        <v>540</v>
      </c>
      <c r="B55" s="210" t="s">
        <v>541</v>
      </c>
      <c r="C55" s="203">
        <v>43344</v>
      </c>
      <c r="D55" s="203">
        <v>43374</v>
      </c>
      <c r="E55" s="284"/>
      <c r="F55" s="284"/>
      <c r="G55" s="203">
        <v>43344</v>
      </c>
      <c r="H55" s="203">
        <v>43374</v>
      </c>
      <c r="I55" s="416"/>
      <c r="J55" s="416"/>
      <c r="K55" s="416"/>
      <c r="L55" s="416"/>
    </row>
    <row r="56" spans="1:12" ht="78.75" x14ac:dyDescent="0.25">
      <c r="A56" s="202" t="s">
        <v>542</v>
      </c>
      <c r="B56" s="210" t="s">
        <v>543</v>
      </c>
      <c r="C56" s="203" t="s">
        <v>568</v>
      </c>
      <c r="D56" s="203" t="s">
        <v>568</v>
      </c>
      <c r="E56" s="284" t="s">
        <v>568</v>
      </c>
      <c r="F56" s="284" t="s">
        <v>568</v>
      </c>
      <c r="G56" s="203" t="s">
        <v>568</v>
      </c>
      <c r="H56" s="203" t="s">
        <v>568</v>
      </c>
      <c r="I56" s="414" t="s">
        <v>568</v>
      </c>
      <c r="J56" s="414" t="s">
        <v>568</v>
      </c>
      <c r="K56" s="416"/>
      <c r="L56" s="416"/>
    </row>
    <row r="57" spans="1:12" ht="31.5" x14ac:dyDescent="0.25">
      <c r="A57" s="202" t="s">
        <v>544</v>
      </c>
      <c r="B57" s="95" t="s">
        <v>545</v>
      </c>
      <c r="C57" s="203">
        <v>43368</v>
      </c>
      <c r="D57" s="203">
        <v>43388</v>
      </c>
      <c r="E57" s="284"/>
      <c r="F57" s="284"/>
      <c r="G57" s="203">
        <v>43368</v>
      </c>
      <c r="H57" s="203">
        <v>43388</v>
      </c>
      <c r="I57" s="416"/>
      <c r="J57" s="416"/>
      <c r="K57" s="416"/>
      <c r="L57" s="416"/>
    </row>
    <row r="58" spans="1:12" ht="31.5" x14ac:dyDescent="0.25">
      <c r="A58" s="202" t="s">
        <v>546</v>
      </c>
      <c r="B58" s="210" t="s">
        <v>547</v>
      </c>
      <c r="C58" s="203">
        <v>43327</v>
      </c>
      <c r="D58" s="203">
        <v>43368</v>
      </c>
      <c r="E58" s="284"/>
      <c r="F58" s="284"/>
      <c r="G58" s="203">
        <v>43327</v>
      </c>
      <c r="H58" s="203">
        <v>43368</v>
      </c>
      <c r="I58" s="416"/>
      <c r="J58" s="416"/>
      <c r="K58" s="416"/>
      <c r="L58" s="416"/>
    </row>
  </sheetData>
  <mergeCells count="23">
    <mergeCell ref="A7:K7"/>
    <mergeCell ref="A9:K9"/>
    <mergeCell ref="A11:K11"/>
    <mergeCell ref="A12:K12"/>
    <mergeCell ref="A14:K14"/>
    <mergeCell ref="A10:K10"/>
    <mergeCell ref="A13:K13"/>
    <mergeCell ref="B24:K24"/>
    <mergeCell ref="A16:K16"/>
    <mergeCell ref="A21:K21"/>
    <mergeCell ref="A15:K15"/>
    <mergeCell ref="A17:K17"/>
    <mergeCell ref="A18:K18"/>
    <mergeCell ref="L25:L27"/>
    <mergeCell ref="K25:K27"/>
    <mergeCell ref="C26:D26"/>
    <mergeCell ref="G26:H26"/>
    <mergeCell ref="A25:A27"/>
    <mergeCell ref="B25:B27"/>
    <mergeCell ref="C25:H25"/>
    <mergeCell ref="I25:I27"/>
    <mergeCell ref="J25:J27"/>
    <mergeCell ref="E26:F26"/>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2017-05-07T08:17:21Z</dcterms:modified>
</cp:coreProperties>
</file>