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state="hidden" r:id="rId10"/>
    <sheet name="6.2. Паспорт фин осв ввод_факт" sheetId="27" r:id="rId11"/>
    <sheet name="7. Паспорт отчет о закупке" sheetId="5" r:id="rId12"/>
    <sheet name="8. Общие сведения" sheetId="25"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местоположение'!$A$1:$D$51</definedName>
    <definedName name="_xlnm.Print_Area" localSheetId="1">'2. паспорт  ТП'!$A$1:$S$29</definedName>
    <definedName name="_xlnm.Print_Area" localSheetId="2">'3.1. паспорт Техсостояние ПС'!$A$2:$T$47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график'!$A$1:$N$54</definedName>
    <definedName name="_xlnm.Print_Area" localSheetId="9">'6.2. Паспорт фин осв ввод'!$A$1:$AC$64</definedName>
    <definedName name="_xlnm.Print_Area" localSheetId="11">'7. Паспорт отчет о закупке'!$A$1:$AV$28</definedName>
    <definedName name="_xlnm.Print_Area" localSheetId="12">'8. Общие сведения'!$A$1:$B$226</definedName>
  </definedNames>
  <calcPr calcId="152511"/>
</workbook>
</file>

<file path=xl/calcChain.xml><?xml version="1.0" encoding="utf-8"?>
<calcChain xmlns="http://schemas.openxmlformats.org/spreadsheetml/2006/main">
  <c r="E52" i="27" l="1"/>
  <c r="F52" i="27" s="1"/>
  <c r="N34" i="27"/>
  <c r="N33" i="27"/>
  <c r="N32" i="27"/>
  <c r="N31" i="27"/>
  <c r="N30" i="27" s="1"/>
  <c r="N26" i="27"/>
  <c r="N27" i="27"/>
  <c r="N28" i="27"/>
  <c r="N29" i="27"/>
  <c r="N25" i="27"/>
  <c r="C27" i="27"/>
  <c r="R24" i="27"/>
  <c r="AB64" i="27"/>
  <c r="E64" i="27"/>
  <c r="AB63" i="27"/>
  <c r="E63" i="27"/>
  <c r="AB62" i="27"/>
  <c r="E62" i="27"/>
  <c r="AB61" i="27"/>
  <c r="E61" i="27" s="1"/>
  <c r="C61" i="27"/>
  <c r="AB60" i="27"/>
  <c r="E60" i="27"/>
  <c r="AB59" i="27"/>
  <c r="E59" i="27" s="1"/>
  <c r="AB58" i="27"/>
  <c r="E58" i="27"/>
  <c r="AB57" i="27"/>
  <c r="E57" i="27"/>
  <c r="AB56" i="27"/>
  <c r="E56" i="27"/>
  <c r="AB55" i="27"/>
  <c r="E55" i="27" s="1"/>
  <c r="AB54" i="27"/>
  <c r="E54" i="27"/>
  <c r="AB53" i="27"/>
  <c r="E53" i="27" s="1"/>
  <c r="AB52" i="27"/>
  <c r="AB51" i="27"/>
  <c r="E51" i="27" s="1"/>
  <c r="AB50" i="27"/>
  <c r="AB49" i="27"/>
  <c r="E49" i="27"/>
  <c r="AB48" i="27"/>
  <c r="E48" i="27"/>
  <c r="AB47" i="27"/>
  <c r="E47" i="27" s="1"/>
  <c r="AB46" i="27"/>
  <c r="E46" i="27"/>
  <c r="AB45" i="27"/>
  <c r="E45" i="27"/>
  <c r="D45" i="27"/>
  <c r="AB44" i="27"/>
  <c r="E44" i="27"/>
  <c r="AB43" i="27"/>
  <c r="E43" i="27"/>
  <c r="AB42" i="27"/>
  <c r="E42" i="27"/>
  <c r="AB41" i="27"/>
  <c r="E41" i="27" s="1"/>
  <c r="AB40" i="27"/>
  <c r="E40" i="27"/>
  <c r="AB39" i="27"/>
  <c r="E39" i="27"/>
  <c r="AB38" i="27"/>
  <c r="E38" i="27"/>
  <c r="AB37" i="27"/>
  <c r="E37" i="27" s="1"/>
  <c r="D54" i="27"/>
  <c r="C37" i="27"/>
  <c r="C45" i="27" s="1"/>
  <c r="AB36" i="27"/>
  <c r="E36" i="27"/>
  <c r="AB35" i="27"/>
  <c r="E35" i="27" s="1"/>
  <c r="AB34" i="27"/>
  <c r="G34" i="27"/>
  <c r="E34" i="27"/>
  <c r="F34" i="27" s="1"/>
  <c r="AB33" i="27"/>
  <c r="E33" i="27"/>
  <c r="F33" i="27" s="1"/>
  <c r="AB32" i="27"/>
  <c r="E32" i="27"/>
  <c r="F32" i="27" s="1"/>
  <c r="AB31" i="27"/>
  <c r="F31" i="27"/>
  <c r="AA30" i="27"/>
  <c r="Z30" i="27"/>
  <c r="Y30" i="27"/>
  <c r="X30" i="27"/>
  <c r="W30" i="27"/>
  <c r="V30" i="27"/>
  <c r="U30" i="27"/>
  <c r="T30" i="27"/>
  <c r="S30" i="27"/>
  <c r="R30" i="27"/>
  <c r="Q30" i="27"/>
  <c r="P30" i="27"/>
  <c r="O30" i="27"/>
  <c r="M30" i="27"/>
  <c r="L30" i="27"/>
  <c r="K30" i="27"/>
  <c r="J30" i="27"/>
  <c r="I30" i="27"/>
  <c r="H30" i="27"/>
  <c r="AB30" i="27" s="1"/>
  <c r="G30" i="27"/>
  <c r="E30" i="27"/>
  <c r="D30" i="27"/>
  <c r="D52" i="27" s="1"/>
  <c r="AB29" i="27"/>
  <c r="F29" i="27"/>
  <c r="AB28" i="27"/>
  <c r="F28" i="27"/>
  <c r="E27" i="27"/>
  <c r="AB27" i="27"/>
  <c r="AB26" i="27"/>
  <c r="F26" i="27"/>
  <c r="AB25" i="27"/>
  <c r="F25" i="27"/>
  <c r="AA24" i="27"/>
  <c r="Z24" i="27"/>
  <c r="Y24" i="27"/>
  <c r="X24" i="27"/>
  <c r="W24" i="27"/>
  <c r="V24" i="27"/>
  <c r="U24" i="27"/>
  <c r="T24" i="27"/>
  <c r="S24" i="27"/>
  <c r="Q24" i="27"/>
  <c r="P24" i="27"/>
  <c r="O24" i="27"/>
  <c r="N24" i="27"/>
  <c r="M24" i="27"/>
  <c r="L24" i="27"/>
  <c r="K24" i="27"/>
  <c r="J24" i="27"/>
  <c r="I24" i="27"/>
  <c r="H24" i="27"/>
  <c r="AB24" i="27" s="1"/>
  <c r="G24" i="27"/>
  <c r="D24" i="27"/>
  <c r="C23" i="27"/>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A14" i="27"/>
  <c r="A11" i="27"/>
  <c r="A8" i="27"/>
  <c r="A4" i="27"/>
  <c r="C51" i="7"/>
  <c r="C49" i="7"/>
  <c r="C50" i="7"/>
  <c r="C48" i="7"/>
  <c r="F27" i="27" l="1"/>
  <c r="F24" i="27" s="1"/>
  <c r="E24" i="27"/>
  <c r="F30" i="27"/>
  <c r="C54" i="27"/>
  <c r="D61" i="15"/>
  <c r="C61" i="15"/>
  <c r="F52" i="15"/>
  <c r="E52" i="15"/>
  <c r="D54" i="15"/>
  <c r="C54" i="15"/>
  <c r="D52" i="15"/>
  <c r="D45" i="15"/>
  <c r="C45" i="15"/>
  <c r="D37" i="15"/>
  <c r="C37" i="15"/>
  <c r="F29" i="15"/>
  <c r="F28" i="15"/>
  <c r="F27" i="15"/>
  <c r="F26" i="15"/>
  <c r="F25" i="15"/>
  <c r="E27" i="15"/>
  <c r="AA24" i="15" l="1"/>
  <c r="Z24" i="15"/>
  <c r="Y24" i="15"/>
  <c r="X24" i="15"/>
  <c r="W24" i="15"/>
  <c r="V24" i="15"/>
  <c r="U24" i="15"/>
  <c r="T24" i="15"/>
  <c r="S24" i="15"/>
  <c r="R24" i="15"/>
  <c r="Q24" i="15"/>
  <c r="P24" i="15"/>
  <c r="O24" i="15"/>
  <c r="N24" i="15"/>
  <c r="M24" i="15"/>
  <c r="L24" i="15"/>
  <c r="J24" i="15"/>
  <c r="AC24" i="15" s="1"/>
  <c r="I24" i="15"/>
  <c r="H24" i="15"/>
  <c r="G24" i="15"/>
  <c r="E33"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G30" i="15"/>
  <c r="H30" i="15"/>
  <c r="I30" i="15"/>
  <c r="G34" i="15"/>
  <c r="E34" i="15"/>
  <c r="E30" i="15"/>
  <c r="E32" i="15"/>
  <c r="AA30" i="15"/>
  <c r="Z30" i="15"/>
  <c r="Y30" i="15"/>
  <c r="X30" i="15"/>
  <c r="W30" i="15"/>
  <c r="V30" i="15"/>
  <c r="U30" i="15"/>
  <c r="T30" i="15"/>
  <c r="S30" i="15"/>
  <c r="R30" i="15"/>
  <c r="Q30" i="15"/>
  <c r="P30" i="15"/>
  <c r="O30" i="15"/>
  <c r="N30" i="15"/>
  <c r="M30" i="15"/>
  <c r="L30" i="15"/>
  <c r="K30" i="15"/>
  <c r="J30" i="15"/>
  <c r="F32" i="15"/>
  <c r="F33" i="15"/>
  <c r="F34" i="15"/>
  <c r="F31" i="15"/>
  <c r="D30" i="15"/>
  <c r="D24" i="15"/>
  <c r="F30" i="15" l="1"/>
  <c r="B131" i="25" l="1"/>
  <c r="B127" i="25"/>
  <c r="B42" i="25"/>
  <c r="B38" i="25"/>
  <c r="E64" i="15" l="1"/>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15" i="26" l="1"/>
  <c r="A12" i="26"/>
  <c r="A9" i="26"/>
  <c r="A7" i="26"/>
  <c r="A5" i="26"/>
  <c r="AJ96" i="26"/>
  <c r="AI96" i="26"/>
  <c r="AH96" i="26"/>
  <c r="AG96" i="26"/>
  <c r="AF96" i="26"/>
  <c r="AE96" i="26"/>
  <c r="AD96" i="26"/>
  <c r="AC96" i="26"/>
  <c r="AB96" i="26"/>
  <c r="AA96" i="26"/>
  <c r="Z96" i="26"/>
  <c r="Y96" i="26"/>
  <c r="X96" i="26"/>
  <c r="W96" i="26"/>
  <c r="V96" i="26"/>
  <c r="U96" i="26"/>
  <c r="T96" i="26"/>
  <c r="S96" i="26"/>
  <c r="R96" i="26"/>
  <c r="Q96" i="26"/>
  <c r="P96" i="26"/>
  <c r="O96" i="26"/>
  <c r="N96" i="26"/>
  <c r="M96" i="26"/>
  <c r="L96" i="26"/>
  <c r="K96" i="26"/>
  <c r="J96" i="26"/>
  <c r="I96" i="26"/>
  <c r="H96" i="26"/>
  <c r="G96" i="26"/>
  <c r="F96" i="26"/>
  <c r="E96" i="26"/>
  <c r="D96" i="26"/>
  <c r="C96" i="26"/>
  <c r="B96" i="26"/>
  <c r="AK96" i="26" l="1"/>
  <c r="A97" i="26" s="1"/>
  <c r="B22" i="25"/>
  <c r="B21" i="25"/>
  <c r="A15" i="25"/>
  <c r="A12" i="25"/>
  <c r="A9" i="25"/>
  <c r="A5" i="25"/>
  <c r="B203" i="25"/>
  <c r="B202" i="25" s="1"/>
  <c r="B201" i="25"/>
  <c r="B200" i="25" s="1"/>
  <c r="B192" i="25"/>
  <c r="B188" i="25"/>
  <c r="B184" i="25"/>
  <c r="B180" i="25"/>
  <c r="B176" i="25"/>
  <c r="B172" i="25"/>
  <c r="B168" i="25"/>
  <c r="B164" i="25"/>
  <c r="B160" i="25"/>
  <c r="B156" i="25"/>
  <c r="B154" i="25"/>
  <c r="B151" i="25"/>
  <c r="B147" i="25"/>
  <c r="B143" i="25"/>
  <c r="B139" i="25"/>
  <c r="B135" i="25"/>
  <c r="B123" i="25"/>
  <c r="B119" i="25"/>
  <c r="B115" i="25"/>
  <c r="B111" i="25"/>
  <c r="B107" i="25"/>
  <c r="B103" i="25"/>
  <c r="B99" i="25"/>
  <c r="B95" i="25"/>
  <c r="B91" i="25"/>
  <c r="B87" i="25"/>
  <c r="B83" i="25"/>
  <c r="B79" i="25"/>
  <c r="B75" i="25"/>
  <c r="B71" i="25"/>
  <c r="B67" i="25"/>
  <c r="B63" i="25"/>
  <c r="B59" i="25"/>
  <c r="B55" i="25"/>
  <c r="B53" i="25"/>
  <c r="B50" i="25"/>
  <c r="B46" i="25"/>
  <c r="B34" i="25"/>
  <c r="B32" i="25"/>
  <c r="B30" i="25" s="1"/>
  <c r="AB23" i="15" l="1"/>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A14" i="17" l="1"/>
  <c r="A11" i="17"/>
  <c r="A8" i="17"/>
  <c r="A4" i="17"/>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99" i="26" l="1"/>
  <c r="K24" i="15" l="1"/>
  <c r="E24" i="15"/>
  <c r="F24" i="15"/>
</calcChain>
</file>

<file path=xl/sharedStrings.xml><?xml version="1.0" encoding="utf-8"?>
<sst xmlns="http://schemas.openxmlformats.org/spreadsheetml/2006/main" count="1377" uniqueCount="653">
  <si>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</si>
  <si>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</si>
  <si>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</si>
  <si>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</si>
  <si>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</si>
  <si>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</si>
  <si>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</si>
  <si>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</si>
  <si>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</si>
  <si>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</si>
  <si>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</si>
  <si>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</si>
  <si>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</si>
  <si>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</si>
  <si>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</si>
  <si>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</si>
  <si>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</si>
  <si>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</si>
  <si>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</si>
  <si>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</si>
  <si>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</si>
  <si>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</si>
  <si>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</si>
  <si>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</si>
  <si>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</si>
  <si>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</si>
  <si>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</si>
  <si>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</si>
  <si>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</si>
  <si>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</si>
  <si>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</si>
  <si>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</si>
  <si>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</si>
  <si>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</si>
  <si>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</si>
  <si>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</si>
  <si>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</si>
  <si>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</si>
  <si>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</si>
  <si>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</si>
  <si>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</si>
  <si>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</si>
  <si>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</si>
  <si>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</si>
  <si>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</si>
  <si>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</si>
  <si>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</si>
  <si>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</si>
  <si>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</si>
  <si>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</si>
  <si>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</si>
  <si>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</si>
  <si>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</si>
  <si>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</si>
  <si>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</si>
  <si>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</si>
  <si>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</si>
  <si>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</si>
  <si>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</si>
  <si>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</si>
  <si>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</si>
  <si>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</si>
  <si>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</si>
  <si>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</si>
  <si>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</si>
  <si>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</si>
  <si>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</si>
  <si>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</si>
  <si>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</si>
  <si>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</si>
  <si>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</si>
  <si>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</si>
  <si>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</si>
  <si>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</si>
  <si>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</si>
  <si>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</si>
  <si>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</si>
  <si>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</si>
  <si>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</si>
  <si>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</si>
  <si>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</si>
  <si>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</si>
  <si>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</si>
  <si>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</si>
  <si>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</si>
  <si>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</si>
  <si>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</si>
  <si>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</si>
  <si>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</si>
  <si>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</si>
  <si>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</si>
  <si>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</si>
  <si>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</si>
  <si>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</si>
  <si>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</si>
  <si>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</si>
  <si>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</si>
  <si>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</si>
  <si>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</si>
  <si>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</si>
  <si>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</si>
  <si>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</si>
  <si>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</si>
  <si>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</si>
  <si>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</si>
  <si>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</si>
  <si>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</si>
  <si>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</si>
  <si>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</si>
  <si>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</si>
  <si>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</si>
  <si>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</si>
  <si>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</si>
  <si>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</si>
  <si>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</si>
  <si>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</si>
  <si>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</si>
  <si>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</si>
  <si>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</si>
  <si>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</si>
  <si>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</si>
  <si>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</si>
  <si>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</si>
  <si>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</si>
  <si>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</si>
  <si>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</si>
  <si>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</si>
  <si>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</si>
  <si>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</si>
  <si>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</si>
  <si>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</si>
  <si>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</si>
  <si>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</si>
  <si>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</si>
  <si>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</si>
  <si>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</si>
  <si>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</si>
  <si>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</si>
  <si>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</si>
  <si>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</si>
  <si>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</si>
  <si>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</si>
  <si>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</si>
  <si>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</si>
  <si>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</si>
  <si>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</si>
  <si>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</si>
  <si>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</si>
  <si>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</si>
  <si>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</si>
  <si>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</si>
  <si>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</si>
  <si>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</si>
  <si>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</si>
  <si>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</si>
  <si>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</si>
  <si>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</si>
  <si>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</si>
  <si>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</si>
  <si>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</si>
  <si>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</si>
  <si>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</si>
  <si>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</si>
  <si>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</si>
  <si>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</si>
  <si>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</si>
  <si>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</si>
  <si>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</si>
  <si>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</si>
  <si>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</si>
  <si>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</si>
  <si>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</si>
  <si>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</si>
  <si>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</si>
  <si>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</si>
  <si>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</si>
  <si>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</si>
  <si>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</si>
  <si>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</si>
  <si>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</si>
  <si>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</si>
  <si>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</si>
  <si>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</si>
  <si>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</si>
  <si>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</si>
  <si>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</si>
  <si>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</si>
  <si>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</si>
  <si>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</si>
  <si>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</si>
  <si>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</si>
  <si>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</si>
  <si>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</si>
  <si>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</si>
  <si>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</si>
  <si>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</si>
  <si>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</si>
  <si>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</si>
  <si>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</si>
  <si>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</si>
  <si>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</si>
  <si>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</si>
  <si>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</si>
  <si>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</si>
  <si>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</si>
  <si>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</si>
  <si>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</si>
  <si>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</si>
  <si>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</si>
  <si>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</si>
  <si>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</si>
  <si>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</si>
  <si>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</si>
  <si>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</si>
  <si>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</si>
  <si>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</si>
  <si>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</si>
  <si>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</si>
  <si>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</si>
  <si>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</si>
  <si>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</si>
  <si>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</si>
  <si>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</si>
  <si>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</si>
  <si>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</si>
  <si>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</si>
  <si>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</si>
  <si>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</si>
  <si>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</si>
  <si>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</si>
  <si>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</si>
  <si>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</si>
  <si>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</si>
  <si>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</si>
  <si>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</si>
  <si>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</si>
  <si>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</si>
  <si>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</si>
  <si>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</si>
  <si>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</si>
  <si>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</si>
  <si>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</si>
  <si>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</si>
  <si>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</si>
  <si>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</si>
  <si>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</si>
  <si>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</si>
  <si>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</si>
  <si>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</si>
  <si>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</si>
  <si>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</si>
  <si>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</si>
  <si>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</si>
  <si>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</si>
  <si>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</si>
  <si>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</si>
  <si>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</si>
  <si>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</si>
  <si>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</si>
  <si>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</si>
  <si>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</si>
  <si>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</si>
  <si>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</si>
  <si>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</si>
  <si>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</si>
  <si>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</si>
  <si>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</si>
  <si>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</si>
  <si>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</si>
  <si>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</si>
  <si>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</si>
  <si>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</si>
  <si>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</si>
  <si>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</si>
  <si>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</si>
  <si>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</si>
  <si>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</si>
  <si>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</si>
  <si>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</si>
  <si>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</si>
  <si>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</si>
  <si>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</si>
  <si>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</si>
  <si>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</si>
  <si>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</si>
  <si>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</si>
  <si>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</si>
  <si>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</si>
  <si>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</si>
  <si>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</si>
  <si>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</si>
  <si>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</si>
  <si>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</si>
  <si>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</si>
  <si>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</si>
  <si>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</si>
  <si>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</si>
  <si>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</si>
  <si>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</si>
  <si>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</si>
  <si>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</si>
  <si>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</si>
  <si>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</si>
  <si>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</si>
  <si>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</si>
  <si>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</si>
  <si>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</si>
  <si>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</si>
  <si>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</si>
  <si>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</si>
  <si>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</si>
  <si>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</si>
  <si>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</si>
  <si>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</si>
  <si>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</si>
  <si>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</si>
  <si>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</si>
  <si>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</si>
  <si>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</si>
  <si>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</si>
  <si>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</si>
  <si>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</si>
  <si>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</si>
  <si>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</si>
  <si>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</si>
  <si>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</si>
  <si>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</si>
  <si>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</si>
  <si>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</si>
  <si>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</si>
  <si>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</si>
  <si>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</si>
  <si>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</si>
  <si>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</si>
  <si>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</si>
  <si>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</si>
  <si>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</si>
  <si>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</si>
  <si>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</si>
  <si>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</si>
  <si>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</si>
  <si>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</si>
  <si>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</si>
  <si>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</si>
  <si>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</si>
  <si>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</si>
  <si>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</si>
  <si>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</si>
  <si>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</si>
  <si>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</si>
  <si>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</si>
  <si>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</si>
  <si>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</si>
  <si>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</si>
  <si>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</si>
  <si>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</si>
  <si>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</si>
  <si>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</si>
  <si>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</si>
  <si>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</si>
  <si>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</si>
  <si>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</si>
  <si>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</si>
  <si>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</si>
  <si>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</si>
  <si>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</si>
  <si>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</si>
  <si>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</si>
  <si>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</si>
  <si>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</si>
  <si>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</si>
  <si>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</si>
  <si>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</si>
  <si>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</si>
  <si>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</si>
  <si>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</si>
  <si>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</si>
  <si>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</si>
  <si>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</si>
  <si>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</si>
  <si>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</si>
  <si>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</si>
  <si>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</si>
  <si>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</si>
  <si>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</si>
  <si>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</si>
  <si>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</si>
  <si>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</si>
  <si>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</si>
  <si>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</si>
  <si>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</si>
  <si>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</si>
  <si>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</si>
  <si>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</si>
  <si>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</si>
  <si>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</si>
  <si>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</si>
  <si>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</si>
  <si>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</si>
  <si>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</si>
  <si>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</si>
  <si>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</si>
  <si>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</si>
  <si>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</si>
  <si>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</si>
  <si>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</si>
  <si>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</si>
  <si>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</si>
  <si>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</si>
  <si>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</si>
  <si>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</si>
  <si>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</si>
  <si>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</si>
  <si>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 xml:space="preserve">                         АО "Янтарьэнерго"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</si>
  <si>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</si>
  <si>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</si>
  <si>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</si>
  <si>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</si>
  <si>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</si>
  <si>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</si>
  <si>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</si>
  <si>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</si>
  <si>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xml:space="preserve">Расширение ПС 110/15кВ О-47 "Борисово"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</si>
  <si>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</si>
  <si>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</si>
  <si>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</si>
  <si>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</si>
  <si>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</si>
  <si>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</si>
  <si>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</si>
  <si>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</si>
  <si>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</si>
  <si>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</si>
  <si>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</si>
  <si>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</si>
  <si>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</si>
  <si>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</si>
  <si>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</si>
  <si>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</si>
  <si>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</si>
  <si>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t>
  </si>
  <si>
    <t>Калининградская область.</t>
  </si>
  <si>
    <t>Гурьевский р-н, южнее п. Борисово.</t>
  </si>
  <si>
    <t>2013 г.</t>
  </si>
  <si>
    <t>2018 г.</t>
  </si>
  <si>
    <t>2х10 МВА</t>
  </si>
  <si>
    <t>2х25 МВА</t>
  </si>
  <si>
    <t xml:space="preserve">ПС 110/15кВ О-47 "Борисово" </t>
  </si>
  <si>
    <t>110/15 кВ</t>
  </si>
  <si>
    <t>1979 г.; 1985 г.</t>
  </si>
  <si>
    <t>Т-1; Т-2</t>
  </si>
  <si>
    <t>ТДТН-10000/110-70У1</t>
  </si>
  <si>
    <t>3 пусковых комплекса</t>
  </si>
  <si>
    <t>• Обеспечение надежности электроснабжения.
• Обеспечение качества услуг.
• Снижение эксплуатационных издержек.
• Увеличение объема услуг по передаче электрической энергии.</t>
  </si>
  <si>
    <t>Инвестиционный проект предполагает расширение ПС 110/10 кВ О-47 «Борисово» с заменой 2-х трансформаторов мощностью 10 МВА типа ТДТН-10000/110-70У1 на трансформаторы мощностью 25 МВА, строительством ЗРУ 15 кВ, модернизацией ССПИ.</t>
  </si>
  <si>
    <t>ТРДН-25000/110-У1</t>
  </si>
  <si>
    <t>Реконструкция</t>
  </si>
  <si>
    <t>2017 г.</t>
  </si>
  <si>
    <t>29.07.2008</t>
  </si>
  <si>
    <t>31.01.2009</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</si>
  <si>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
</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</si>
  <si>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</si>
  <si>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</si>
  <si>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</si>
  <si>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</si>
  <si>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</si>
  <si>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</si>
  <si>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</si>
  <si>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</si>
  <si>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1990 г.</t>
  </si>
  <si>
    <t>3-й  п.к. с вводом в эксплуатацию в 2017 г. нового ЗРУ 15 кВ.</t>
  </si>
  <si>
    <t xml:space="preserve"> ПС 110/15кВ О-47 "Борисово"</t>
  </si>
  <si>
    <t>не требуется</t>
  </si>
  <si>
    <t>имеются</t>
  </si>
  <si>
    <t>в составе проекта</t>
  </si>
  <si>
    <t>Регионального значения</t>
  </si>
  <si>
    <t>Описание состава объектов инвестиционной деятельности их количества и характеристик в отношении каждого такого объекта</t>
  </si>
  <si>
    <t>Увеличение мощности трансформаторов с 2х10 МВА до 2х25 МВА</t>
  </si>
  <si>
    <t>2013 г.; 2014 г.</t>
  </si>
  <si>
    <t>Выключатель 110 кВ</t>
  </si>
  <si>
    <t>Силовой трансформатор 110 кВ</t>
  </si>
  <si>
    <t>Выключатель элегазовый 3FP1FG-145</t>
  </si>
  <si>
    <t>В Т-1 110 кВ, В Т-2 110 кВ</t>
  </si>
  <si>
    <t>2014 г.</t>
  </si>
  <si>
    <t>110 кВ</t>
  </si>
  <si>
    <t>КРУ 15 кВ</t>
  </si>
  <si>
    <t>RTFL-24</t>
  </si>
  <si>
    <t>24 кВ</t>
  </si>
  <si>
    <t>III c 15 кВ, IV с 15 кВ</t>
  </si>
  <si>
    <t>Силовой трансформатор 15 кВ</t>
  </si>
  <si>
    <t>ТМГ11-400/15 У1</t>
  </si>
  <si>
    <t>ТДК-4</t>
  </si>
  <si>
    <t>2015 г.</t>
  </si>
  <si>
    <t>15 кВ</t>
  </si>
  <si>
    <t>400 кВА</t>
  </si>
  <si>
    <t>А_prj_111001_2484</t>
  </si>
  <si>
    <t>№483 26.06.13 ЗАО "ИЦ "Энергосервис" в ценах 2013 года с НДС, млн. руб.</t>
  </si>
  <si>
    <t>№ 440 29.11.2012  ООО "Тольяттинский Трансформатор"  в ценах 2012 года с НДС, млн. руб.</t>
  </si>
  <si>
    <t>№ 126 17.03.2014  ООО "Тольяттинский Трансформатор"  в ценах 2014 года с НДС, млн. руб.</t>
  </si>
  <si>
    <t>№ 356 от 12/05/2014   ВВА  в ценах 2014 года с НДС, млн. руб.</t>
  </si>
  <si>
    <t>№ 222 от 27/06/2014  Инженерный центр Энергосервис    в ценах 2014 года с НДС, млн. руб.</t>
  </si>
  <si>
    <t xml:space="preserve">№ 221 от 16/05/2014  Инженерный центр Энергосервис   в ценах 2014 года с НДС, млн. руб.  </t>
  </si>
  <si>
    <t>№ 402 от 05/06/2014 НМК  в ценах 2014 года с НДС, млн. руб.</t>
  </si>
  <si>
    <t xml:space="preserve">№ 419 от 30/06/2014 от Технокомплект   в ценах 2014 года с НДС, млн. руб.      </t>
  </si>
  <si>
    <t>№ 460 от 09/07/2014 Лик-94   в ценах 2014 года с НДС, млн. руб.</t>
  </si>
  <si>
    <t>№ 357 от 12/05/2014 МВ Юнион    в ценах 2014 года с НДС, млн. руб.</t>
  </si>
  <si>
    <t>№ 450 от 30/06/2014 МВ Юнион    в ценах 2014 года с НДС, млн. руб.</t>
  </si>
  <si>
    <t>№ 416 от 29/05/2014 Ольдам     в ценах 2014 года с НДС, млн. руб.</t>
  </si>
  <si>
    <t>№ ВВА-ЯЭ-001  от 25/09/2014 Евроконтракт - ВВА   в ценах 2014 года с НДС, млн. руб.</t>
  </si>
  <si>
    <t>№ 360 от 15/05/2014 Позитрон  в ценах 2014 года с НДС, млн. руб.</t>
  </si>
  <si>
    <t>№264 от 17/09/2015 - Эльстер Метроника   в ценах 2015 года с НДС, млн. руб.</t>
  </si>
  <si>
    <t>№45-2015Ц от 08/09/2015 - ОЭнТ-Центр     в ценах 2015 года с НДС, млн. руб.</t>
  </si>
  <si>
    <t>№Д-187К-15 от 09/09/2015 - Таврида Электрик СПб     в ценах 2015 года с НДС, млн. руб.</t>
  </si>
  <si>
    <t>№39к от 29/10/2015 - Калмыков Анатолий Иванович ИП     в ценах 2015 года с НДС, млн. руб.</t>
  </si>
  <si>
    <t>ПИР- ООО "Азимут - Проект" № 494   в ценах ______ года с НДС, млн. руб.</t>
  </si>
  <si>
    <t>такелаж трансформатора №30 08.05.2013-Западэнергосервис "Уран"   в ценах 2013 года с НДС, млн. руб.</t>
  </si>
  <si>
    <t>гос.экспертиза по инженерн.изысканиям и ПСД №248 21.08.2013-Центр проектных экспертиз   в ценах 2013 года с НДС, млн. руб.</t>
  </si>
  <si>
    <t>сметное нормирование дог. Ц00015495 от 15/09/14 - Прогресс ЦНТИ   в ценах 2014 года с НДС, млн. руб.</t>
  </si>
  <si>
    <t xml:space="preserve">№21 от 04/02/14 - Региональный центр общественного контроля      в ценах 2014 года с НДС, млн. руб.  </t>
  </si>
  <si>
    <t>№99 от 18/02/2015 - Благоустройство территории  -  Вита-Строй   в ценах 2015 года с НДС, млн. руб.</t>
  </si>
  <si>
    <t>13,52 (16.12.2015)</t>
  </si>
  <si>
    <t>Акт технического освидетельствования от 01.07.2015, ОАО "Янтарьэнерго", Ростехнадзор, ООО "ЭнЭка"</t>
  </si>
  <si>
    <t>Разрешается дальнейшая эксплуатация оборудования подстанции</t>
  </si>
  <si>
    <t>Реконструкция трансформаторных и иных подстанций</t>
  </si>
  <si>
    <t xml:space="preserve">Повышение надежности оказываемых услуг в сфере электроэнергетики </t>
  </si>
  <si>
    <t>н.д.</t>
  </si>
  <si>
    <t>Полная дисконтированная стоимость строительства с НДС</t>
  </si>
  <si>
    <t xml:space="preserve">индекс доходности </t>
  </si>
  <si>
    <r>
      <rPr>
        <sz val="11"/>
        <color theme="1"/>
        <rFont val="Symbol"/>
        <family val="1"/>
        <charset val="2"/>
      </rPr>
      <t>D</t>
    </r>
    <r>
      <rPr>
        <sz val="11"/>
        <color theme="1"/>
        <rFont val="Calibri"/>
        <family val="2"/>
        <charset val="204"/>
        <scheme val="minor"/>
      </rPr>
      <t xml:space="preserve">пsaidi = 0
</t>
    </r>
    <r>
      <rPr>
        <sz val="11"/>
        <color theme="1"/>
        <rFont val="Calibri"/>
        <family val="2"/>
        <charset val="204"/>
      </rPr>
      <t>Δ</t>
    </r>
    <r>
      <rPr>
        <sz val="11"/>
        <color theme="1"/>
        <rFont val="Calibri"/>
        <family val="2"/>
        <charset val="204"/>
        <scheme val="minor"/>
      </rPr>
      <t xml:space="preserve">пsaifi = 0
</t>
    </r>
  </si>
  <si>
    <t xml:space="preserve">Факт </t>
  </si>
  <si>
    <t>СТРОЙДЕТАЛИ   договор  № 427  от  30/06/16-   в ценах 2016 года с НДС, млн. руб.</t>
  </si>
  <si>
    <t>СТРОЙДЕТАЛИ    договор  № 426  от  30/06/16-   в ценах 2016 года с НДС, млн. руб.</t>
  </si>
  <si>
    <t>Бреслер ИЦ   договор  № 141/па-2016   от  30/06/16-   в ценах 2016 года с НДС, млн. руб.</t>
  </si>
  <si>
    <t>Поставка трансформаторов напряжения 6-35 кВ  по объекту «Расширение ПС 110/15 кВ О-47 "Борисово"(3 п.к.)».</t>
  </si>
  <si>
    <t>СМР и пусконаладочные работы по объекту: «Расширение ПС 110/15кВ О-47 " Борисово"</t>
  </si>
  <si>
    <t>СМР по объекту: «Реконструкция здания ОПУ/ЗРУ 15 кВ ПС 110 кВ О-47 "Борисово"</t>
  </si>
  <si>
    <t>АО "Янтарьэнерго"/ДКС</t>
  </si>
  <si>
    <t>ПСД</t>
  </si>
  <si>
    <t>ЗЗП ОКП РС</t>
  </si>
  <si>
    <t>"Группа "СВЭЛ" АО</t>
  </si>
  <si>
    <t>599475</t>
  </si>
  <si>
    <t>b2b-mrsk.ru</t>
  </si>
  <si>
    <t>15.01.2016</t>
  </si>
  <si>
    <t>16.02.2016</t>
  </si>
  <si>
    <t>21.03.2016</t>
  </si>
  <si>
    <t>Признана несостоявшейся</t>
  </si>
  <si>
    <t>ОЗП</t>
  </si>
  <si>
    <t>ОЗП ЕП</t>
  </si>
  <si>
    <t>"СТРОЙДЕТАЛИ" ООО</t>
  </si>
  <si>
    <t>644311</t>
  </si>
  <si>
    <t>22.04.2016</t>
  </si>
  <si>
    <t>30.05.2016</t>
  </si>
  <si>
    <t>п.7.5.5</t>
  </si>
  <si>
    <t>Закупочная комиссия</t>
  </si>
  <si>
    <t>07.06.2016</t>
  </si>
  <si>
    <t>644311-И</t>
  </si>
  <si>
    <t>17.06.2016</t>
  </si>
  <si>
    <t>17.09.2016</t>
  </si>
  <si>
    <t>644196</t>
  </si>
  <si>
    <t>644196-И</t>
  </si>
  <si>
    <t>30.06.2016</t>
  </si>
  <si>
    <t>30.09.2016</t>
  </si>
  <si>
    <t>ООО ЕГЕ-ЭНЕРГАН  договор  № 487  от  30/06/16-   в ценах 2016 года с НДС, млн. руб.</t>
  </si>
  <si>
    <t>строительство</t>
  </si>
  <si>
    <t>Сметная стоимость проекта в ценах  2 кв. 2013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</si>
  <si>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</si>
  <si>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</si>
  <si>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</si>
  <si>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</si>
  <si>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</si>
  <si>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</si>
  <si>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</si>
  <si>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</si>
  <si>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</si>
  <si>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</si>
  <si>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</si>
  <si>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</si>
  <si>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</si>
  <si>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</si>
  <si>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</si>
  <si>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</si>
  <si>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</si>
  <si>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</si>
  <si>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</si>
  <si>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</si>
  <si>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</si>
  <si>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</si>
  <si>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</si>
  <si>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</si>
  <si>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</si>
  <si>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</si>
  <si>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</si>
  <si>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</si>
  <si>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</si>
  <si>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Предложения по корректировке плана</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</si>
  <si>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</si>
  <si>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</si>
  <si>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 года</t>
  </si>
  <si>
    <t>50 МВА (30 МВА)</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</si>
  <si>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</si>
  <si>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</si>
  <si>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</si>
  <si>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</si>
  <si>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</si>
  <si>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</si>
  <si>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</si>
  <si>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</si>
  <si>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</si>
  <si>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</si>
  <si>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</si>
  <si>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</si>
  <si>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</si>
  <si>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</si>
  <si>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</si>
  <si>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</si>
  <si>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</si>
  <si>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</si>
  <si>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</si>
  <si>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</si>
  <si>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</si>
  <si>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</si>
  <si>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</si>
  <si>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</si>
  <si>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</si>
  <si>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</si>
  <si>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</si>
  <si>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</si>
  <si>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</si>
  <si>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</si>
  <si>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</si>
  <si>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</si>
  <si>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</si>
  <si>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</si>
  <si>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</si>
  <si>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</si>
  <si>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</si>
  <si>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</si>
  <si>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</si>
  <si>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</si>
  <si>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</si>
  <si>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</si>
  <si>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</si>
  <si>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</si>
  <si>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</si>
  <si>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</si>
  <si>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</si>
  <si>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</si>
  <si>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</si>
  <si>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да</t>
  </si>
  <si>
    <t>нет</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</si>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</sst>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
    <numFmt numFmtId="175" formatCode="#,##0.00_ ;\-#,##0.00\ "/>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sz val="10"/>
      <name val="Helv"/>
    </font>
    <font>
      <b/>
      <u/>
      <sz val="12"/>
      <name val="Times New Roman"/>
      <family val="1"/>
      <charset val="204"/>
    </font>
    <font>
      <sz val="8"/>
      <name val="Times New Roman"/>
      <family val="1"/>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name val="Times New Roman"/>
      <family val="1"/>
      <charset val="204"/>
    </font>
    <font>
      <b/>
      <sz val="8"/>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3366FF"/>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8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0" fillId="0" borderId="0"/>
  </cellStyleXfs>
  <cellXfs count="48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0" xfId="52" applyFont="1" applyAlignment="1"/>
    <xf numFmtId="0" fontId="41" fillId="0" borderId="0" xfId="2" applyFont="1" applyFill="1" applyAlignment="1"/>
    <xf numFmtId="0" fontId="10" fillId="0" borderId="1" xfId="2" applyFont="1" applyFill="1" applyBorder="1"/>
    <xf numFmtId="168" fontId="38"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xf>
    <xf numFmtId="0" fontId="42" fillId="0" borderId="1" xfId="2" applyFont="1" applyFill="1" applyBorder="1" applyAlignment="1">
      <alignment horizontal="center"/>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38"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3"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3" fontId="37" fillId="0" borderId="1" xfId="67" applyNumberFormat="1" applyFont="1" applyFill="1" applyBorder="1" applyAlignment="1">
      <alignment vertical="center"/>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3" fillId="0" borderId="0" xfId="67" applyNumberFormat="1" applyFont="1" applyFill="1" applyAlignment="1">
      <alignment horizontal="right" vertical="center"/>
    </xf>
    <xf numFmtId="0" fontId="39" fillId="0" borderId="0" xfId="62" applyFont="1" applyFill="1"/>
    <xf numFmtId="172" fontId="10" fillId="0" borderId="0" xfId="67" applyNumberFormat="1" applyFont="1" applyFill="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0" xfId="62" applyFont="1" applyBorder="1" applyAlignment="1">
      <alignment horizontal="center" vertical="center" wrapText="1"/>
    </xf>
    <xf numFmtId="49" fontId="10" fillId="0" borderId="0" xfId="62" applyNumberFormat="1" applyFont="1" applyBorder="1" applyAlignment="1">
      <alignment horizontal="center" vertical="center" wrapText="1"/>
    </xf>
    <xf numFmtId="0" fontId="41" fillId="0" borderId="0" xfId="2" applyFont="1" applyFill="1" applyAlignment="1">
      <alignment horizontal="center"/>
    </xf>
    <xf numFmtId="0" fontId="36" fillId="0" borderId="26" xfId="2" applyFont="1" applyFill="1" applyBorder="1" applyAlignment="1">
      <alignment horizontal="left" vertical="top" wrapText="1"/>
    </xf>
    <xf numFmtId="173"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3" fontId="36" fillId="25" borderId="25" xfId="2" applyNumberFormat="1"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173" fontId="38" fillId="0" borderId="34" xfId="62" applyNumberFormat="1" applyFont="1" applyFill="1" applyBorder="1" applyAlignment="1">
      <alignment horizontal="left" vertical="center" wrapText="1"/>
    </xf>
    <xf numFmtId="0" fontId="3" fillId="0" borderId="0" xfId="1"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horizontal="center" vertical="center"/>
    </xf>
    <xf numFmtId="0" fontId="3" fillId="0" borderId="0" xfId="1" applyFont="1" applyFill="1" applyAlignment="1">
      <alignment horizontal="center" vertical="center"/>
    </xf>
    <xf numFmtId="0" fontId="6" fillId="0" borderId="0" xfId="1" applyFont="1" applyFill="1" applyAlignment="1">
      <alignment vertical="center"/>
    </xf>
    <xf numFmtId="0" fontId="6" fillId="0" borderId="1" xfId="1" applyFont="1" applyFill="1" applyBorder="1" applyAlignment="1">
      <alignment horizontal="center" vertical="center" wrapText="1"/>
    </xf>
    <xf numFmtId="0" fontId="2" fillId="0" borderId="0" xfId="1" applyFill="1" applyBorder="1"/>
    <xf numFmtId="0" fontId="2" fillId="0" borderId="0" xfId="1" applyFill="1"/>
    <xf numFmtId="0" fontId="35" fillId="0" borderId="1" xfId="1" applyFont="1" applyBorder="1" applyAlignment="1">
      <alignment horizontal="left" vertical="center" wrapText="1"/>
    </xf>
    <xf numFmtId="0" fontId="38" fillId="0" borderId="0" xfId="2" applyFont="1"/>
    <xf numFmtId="0" fontId="38" fillId="0" borderId="0" xfId="2" applyFont="1" applyFill="1"/>
    <xf numFmtId="0" fontId="38" fillId="0" borderId="0" xfId="2" applyFont="1" applyFill="1" applyBorder="1" applyAlignment="1">
      <alignment horizontal="left" vertical="center" wrapText="1"/>
    </xf>
    <xf numFmtId="0" fontId="38" fillId="0" borderId="0" xfId="2" applyFont="1" applyFill="1" applyBorder="1"/>
    <xf numFmtId="0" fontId="38" fillId="0" borderId="0" xfId="2" applyFont="1" applyFill="1" applyBorder="1" applyAlignment="1"/>
    <xf numFmtId="0" fontId="41" fillId="0" borderId="0" xfId="2" applyFont="1" applyAlignment="1">
      <alignment horizontal="right" vertical="center"/>
    </xf>
    <xf numFmtId="0" fontId="41" fillId="0" borderId="0" xfId="2" applyFont="1" applyAlignment="1">
      <alignment horizontal="right"/>
    </xf>
    <xf numFmtId="175" fontId="38" fillId="0" borderId="1" xfId="2" applyNumberFormat="1" applyFont="1" applyFill="1" applyBorder="1" applyAlignment="1">
      <alignment horizontal="center" vertical="center" wrapText="1"/>
    </xf>
    <xf numFmtId="175" fontId="10" fillId="0" borderId="1" xfId="2" applyNumberFormat="1" applyFont="1" applyFill="1" applyBorder="1" applyAlignment="1">
      <alignment horizontal="center" vertical="center" wrapText="1"/>
    </xf>
    <xf numFmtId="175" fontId="10" fillId="0" borderId="1" xfId="62" applyNumberFormat="1" applyFont="1" applyFill="1" applyBorder="1" applyAlignment="1" applyProtection="1">
      <alignment horizontal="center" vertical="center" wrapText="1"/>
      <protection locked="0"/>
    </xf>
    <xf numFmtId="175" fontId="10" fillId="0" borderId="1" xfId="2" applyNumberFormat="1" applyFont="1" applyBorder="1" applyAlignment="1">
      <alignment horizontal="center" vertical="center"/>
    </xf>
    <xf numFmtId="175" fontId="10" fillId="0" borderId="1" xfId="45" applyNumberFormat="1" applyFont="1" applyFill="1" applyBorder="1" applyAlignment="1">
      <alignment horizontal="center" vertical="center" wrapText="1"/>
    </xf>
    <xf numFmtId="175" fontId="38" fillId="0" borderId="1" xfId="45" applyNumberFormat="1" applyFont="1" applyFill="1" applyBorder="1" applyAlignment="1">
      <alignment horizontal="center" vertical="center" wrapText="1"/>
    </xf>
    <xf numFmtId="175" fontId="10" fillId="0" borderId="2" xfId="45" applyNumberFormat="1" applyFont="1" applyFill="1" applyBorder="1" applyAlignment="1">
      <alignment horizontal="center" vertical="center" wrapText="1"/>
    </xf>
    <xf numFmtId="4" fontId="48" fillId="0" borderId="1" xfId="0" applyNumberFormat="1" applyFont="1" applyFill="1" applyBorder="1" applyAlignment="1">
      <alignment horizontal="center" vertical="center" wrapText="1"/>
    </xf>
    <xf numFmtId="173" fontId="36" fillId="26" borderId="25" xfId="2" applyNumberFormat="1" applyFont="1" applyFill="1" applyBorder="1" applyAlignment="1">
      <alignment horizontal="justify" vertical="top" wrapText="1"/>
    </xf>
    <xf numFmtId="0" fontId="41" fillId="0" borderId="0" xfId="1" applyFont="1" applyAlignment="1">
      <alignment vertical="center"/>
    </xf>
    <xf numFmtId="0" fontId="11" fillId="0" borderId="0" xfId="1" applyFont="1" applyFill="1" applyBorder="1" applyAlignment="1">
      <alignment vertical="center"/>
    </xf>
    <xf numFmtId="0" fontId="36" fillId="0" borderId="25" xfId="2" applyNumberFormat="1"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9"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50" fillId="0" borderId="0" xfId="1" applyFont="1" applyAlignment="1">
      <alignment vertical="center"/>
    </xf>
    <xf numFmtId="0" fontId="51" fillId="0" borderId="0" xfId="1" applyFont="1"/>
    <xf numFmtId="0" fontId="10" fillId="0" borderId="0" xfId="1" applyFont="1" applyAlignment="1">
      <alignment vertical="center"/>
    </xf>
    <xf numFmtId="0" fontId="11" fillId="0" borderId="0" xfId="1" applyFont="1" applyAlignment="1">
      <alignment horizontal="center" vertical="center"/>
    </xf>
    <xf numFmtId="0" fontId="52"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54" fillId="0" borderId="1" xfId="1" applyFont="1" applyBorder="1"/>
    <xf numFmtId="0" fontId="54" fillId="0" borderId="0" xfId="1" applyFont="1" applyBorder="1"/>
    <xf numFmtId="0" fontId="54"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Fill="1" applyBorder="1" applyAlignment="1">
      <alignment vertical="center" wrapText="1"/>
    </xf>
    <xf numFmtId="0" fontId="55"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5" fillId="0" borderId="1" xfId="0" applyFont="1" applyBorder="1" applyAlignment="1">
      <alignment wrapText="1"/>
    </xf>
    <xf numFmtId="0" fontId="55" fillId="0" borderId="1" xfId="0" applyFont="1" applyFill="1" applyBorder="1" applyAlignment="1">
      <alignment wrapText="1"/>
    </xf>
    <xf numFmtId="0" fontId="55" fillId="0" borderId="1" xfId="0" applyFont="1" applyBorder="1" applyAlignment="1">
      <alignment horizontal="center" vertical="center"/>
    </xf>
    <xf numFmtId="0" fontId="55" fillId="0" borderId="1" xfId="0" applyFont="1" applyBorder="1"/>
    <xf numFmtId="0" fontId="55" fillId="0" borderId="1" xfId="0" applyFont="1" applyFill="1" applyBorder="1" applyAlignment="1">
      <alignment horizontal="center" vertical="center"/>
    </xf>
    <xf numFmtId="0" fontId="55" fillId="0" borderId="3" xfId="0" applyFont="1" applyFill="1" applyBorder="1" applyAlignment="1">
      <alignment horizontal="center" vertical="center"/>
    </xf>
    <xf numFmtId="0" fontId="55" fillId="0" borderId="1" xfId="0" applyFont="1" applyBorder="1" applyAlignment="1">
      <alignment horizontal="center" wrapText="1"/>
    </xf>
    <xf numFmtId="0" fontId="53"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39" fillId="0" borderId="0" xfId="62" applyFont="1" applyFill="1" applyBorder="1"/>
    <xf numFmtId="3" fontId="37" fillId="0" borderId="4" xfId="67" applyNumberFormat="1" applyFont="1" applyFill="1" applyBorder="1" applyAlignment="1">
      <alignment vertical="center"/>
    </xf>
    <xf numFmtId="3" fontId="38" fillId="0" borderId="0" xfId="67" applyNumberFormat="1" applyFont="1" applyFill="1" applyAlignment="1">
      <alignment horizontal="center" vertical="center"/>
    </xf>
    <xf numFmtId="173" fontId="37" fillId="0" borderId="1" xfId="67" applyNumberFormat="1" applyFont="1" applyFill="1" applyBorder="1" applyAlignment="1">
      <alignment vertical="center"/>
    </xf>
    <xf numFmtId="173" fontId="37" fillId="0" borderId="0" xfId="67" applyNumberFormat="1" applyFont="1" applyFill="1" applyBorder="1" applyAlignment="1">
      <alignment vertical="center"/>
    </xf>
    <xf numFmtId="14" fontId="10" fillId="0" borderId="2" xfId="62" applyNumberFormat="1" applyFont="1" applyFill="1" applyBorder="1" applyAlignment="1" applyProtection="1">
      <alignment horizontal="center" vertical="center" wrapText="1"/>
      <protection locked="0"/>
    </xf>
    <xf numFmtId="174" fontId="10" fillId="0" borderId="1" xfId="62" applyNumberFormat="1" applyFont="1" applyFill="1" applyBorder="1" applyAlignment="1" applyProtection="1">
      <alignment horizontal="center" vertical="center"/>
      <protection locked="0"/>
    </xf>
    <xf numFmtId="0" fontId="52" fillId="0" borderId="0" xfId="2" applyFont="1" applyFill="1" applyAlignment="1">
      <alignment vertical="center"/>
    </xf>
    <xf numFmtId="0" fontId="41" fillId="0" borderId="0" xfId="1" applyFont="1" applyFill="1" applyBorder="1" applyAlignment="1">
      <alignment vertical="center"/>
    </xf>
    <xf numFmtId="0" fontId="10"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1" fontId="48" fillId="0" borderId="1" xfId="49" applyNumberFormat="1" applyFont="1" applyBorder="1" applyAlignment="1">
      <alignment horizontal="center" vertical="center"/>
    </xf>
    <xf numFmtId="49" fontId="48" fillId="0" borderId="1" xfId="49" applyNumberFormat="1" applyFont="1" applyBorder="1" applyAlignment="1">
      <alignment horizontal="center" vertical="center"/>
    </xf>
    <xf numFmtId="49" fontId="48" fillId="0" borderId="1" xfId="0" applyNumberFormat="1" applyFont="1" applyFill="1" applyBorder="1" applyAlignment="1">
      <alignment horizontal="center" vertical="center" wrapText="1"/>
    </xf>
    <xf numFmtId="2" fontId="48" fillId="0" borderId="1" xfId="0" applyNumberFormat="1" applyFont="1" applyFill="1" applyBorder="1" applyAlignment="1">
      <alignment horizontal="center" vertical="center" wrapText="1"/>
    </xf>
    <xf numFmtId="14" fontId="48" fillId="0" borderId="1" xfId="0" applyNumberFormat="1" applyFont="1" applyFill="1" applyBorder="1" applyAlignment="1">
      <alignment horizontal="center" vertical="center" wrapText="1"/>
    </xf>
    <xf numFmtId="0" fontId="48" fillId="0" borderId="1" xfId="0" applyFont="1" applyFill="1" applyBorder="1"/>
    <xf numFmtId="0" fontId="36" fillId="0" borderId="1" xfId="49" applyFont="1" applyBorder="1"/>
    <xf numFmtId="0" fontId="11" fillId="0" borderId="0" xfId="1" applyFont="1" applyFill="1" applyBorder="1" applyAlignment="1">
      <alignment horizontal="center" vertical="center"/>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Border="1" applyAlignment="1">
      <alignment horizontal="center" vertical="center" wrapText="1" shrinkToFit="1"/>
    </xf>
    <xf numFmtId="14" fontId="10" fillId="0" borderId="1" xfId="2" applyNumberFormat="1" applyFont="1" applyFill="1" applyBorder="1" applyAlignment="1">
      <alignment horizontal="center" vertical="center" wrapText="1" shrinkToFit="1"/>
    </xf>
    <xf numFmtId="0" fontId="10" fillId="0" borderId="1" xfId="2" applyFont="1" applyBorder="1" applyAlignment="1">
      <alignment horizontal="left" vertical="top" wrapText="1" shrinkToFit="1"/>
    </xf>
    <xf numFmtId="0" fontId="10" fillId="0" borderId="1" xfId="79" applyFont="1" applyBorder="1" applyAlignment="1">
      <alignment horizontal="center" vertical="center" wrapText="1"/>
    </xf>
    <xf numFmtId="14" fontId="38" fillId="0" borderId="1" xfId="2" applyNumberFormat="1" applyFont="1" applyBorder="1" applyAlignment="1">
      <alignment horizontal="center" vertical="top" wrapText="1" shrinkToFit="1"/>
    </xf>
    <xf numFmtId="0" fontId="10" fillId="0" borderId="0" xfId="2" applyFont="1" applyFill="1" applyAlignment="1">
      <alignment horizontal="left" vertical="top" wrapText="1" shrinkToFit="1"/>
    </xf>
    <xf numFmtId="0" fontId="10" fillId="0" borderId="4" xfId="2" applyFont="1" applyFill="1" applyBorder="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64" fillId="0" borderId="40" xfId="67" applyFont="1" applyFill="1" applyBorder="1" applyAlignment="1">
      <alignment horizontal="center" vertical="center"/>
    </xf>
    <xf numFmtId="0" fontId="64" fillId="0" borderId="41" xfId="67" applyFont="1" applyFill="1" applyBorder="1" applyAlignment="1">
      <alignment horizontal="center" vertical="center"/>
    </xf>
    <xf numFmtId="0" fontId="6" fillId="0" borderId="41" xfId="67" applyFont="1" applyFill="1" applyBorder="1" applyAlignment="1">
      <alignment vertical="center"/>
    </xf>
    <xf numFmtId="0" fontId="65" fillId="0" borderId="41" xfId="67" applyFont="1" applyFill="1" applyBorder="1" applyAlignment="1">
      <alignment horizontal="left" vertical="center"/>
    </xf>
    <xf numFmtId="0" fontId="66" fillId="0" borderId="41" xfId="67" applyFont="1" applyFill="1" applyBorder="1" applyAlignment="1">
      <alignment vertical="center"/>
    </xf>
    <xf numFmtId="0" fontId="67" fillId="0" borderId="41" xfId="0" applyFont="1" applyFill="1" applyBorder="1"/>
    <xf numFmtId="0" fontId="67" fillId="0" borderId="42" xfId="0" applyFont="1" applyFill="1" applyBorder="1"/>
    <xf numFmtId="0" fontId="6" fillId="0" borderId="43" xfId="67" applyFont="1" applyFill="1" applyBorder="1" applyAlignment="1">
      <alignment vertical="center"/>
    </xf>
    <xf numFmtId="0" fontId="6" fillId="0" borderId="0" xfId="67" applyFont="1" applyFill="1" applyBorder="1" applyAlignment="1">
      <alignment vertical="center"/>
    </xf>
    <xf numFmtId="0" fontId="67" fillId="0" borderId="0" xfId="0" applyFont="1" applyFill="1" applyBorder="1"/>
    <xf numFmtId="0" fontId="67" fillId="0" borderId="44" xfId="0" applyFont="1" applyFill="1" applyBorder="1"/>
    <xf numFmtId="0" fontId="6" fillId="0" borderId="45" xfId="67" applyFont="1" applyFill="1" applyBorder="1" applyAlignment="1">
      <alignment vertical="center"/>
    </xf>
    <xf numFmtId="3" fontId="35" fillId="0" borderId="35" xfId="67" applyNumberFormat="1" applyFont="1" applyFill="1" applyBorder="1" applyAlignment="1">
      <alignment vertical="center"/>
    </xf>
    <xf numFmtId="0" fontId="64" fillId="0" borderId="0" xfId="67" applyFont="1" applyFill="1" applyBorder="1" applyAlignment="1">
      <alignment vertical="center"/>
    </xf>
    <xf numFmtId="0" fontId="6" fillId="0" borderId="46" xfId="67" applyFont="1" applyFill="1" applyBorder="1" applyAlignment="1">
      <alignment vertical="center"/>
    </xf>
    <xf numFmtId="3" fontId="35" fillId="0" borderId="36" xfId="67" applyNumberFormat="1" applyFont="1" applyFill="1" applyBorder="1" applyAlignment="1">
      <alignment vertical="center"/>
    </xf>
    <xf numFmtId="4" fontId="68" fillId="0" borderId="5" xfId="67" applyNumberFormat="1" applyFont="1" applyFill="1" applyBorder="1" applyAlignment="1">
      <alignment horizontal="center" vertical="center"/>
    </xf>
    <xf numFmtId="3" fontId="68" fillId="0" borderId="5" xfId="67" applyNumberFormat="1" applyFont="1" applyFill="1" applyBorder="1" applyAlignment="1">
      <alignment horizontal="center" vertical="center"/>
    </xf>
    <xf numFmtId="0" fontId="66" fillId="0" borderId="1" xfId="67" applyFont="1" applyFill="1" applyBorder="1" applyAlignment="1">
      <alignment horizontal="center" vertical="center"/>
    </xf>
    <xf numFmtId="0" fontId="68" fillId="0" borderId="5" xfId="67" applyFont="1" applyFill="1" applyBorder="1" applyAlignment="1">
      <alignment horizontal="center" vertical="center"/>
    </xf>
    <xf numFmtId="0" fontId="6" fillId="0" borderId="47"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8" xfId="67" applyNumberFormat="1" applyFont="1" applyFill="1" applyBorder="1" applyAlignment="1">
      <alignment vertical="center"/>
    </xf>
    <xf numFmtId="0" fontId="6" fillId="0" borderId="48" xfId="67" applyFont="1" applyFill="1" applyBorder="1" applyAlignment="1">
      <alignment vertical="center"/>
    </xf>
    <xf numFmtId="3" fontId="35" fillId="0" borderId="32" xfId="67" applyNumberFormat="1" applyFont="1" applyFill="1" applyBorder="1" applyAlignment="1">
      <alignment vertical="center"/>
    </xf>
    <xf numFmtId="0" fontId="6" fillId="0" borderId="49" xfId="67" applyFont="1" applyFill="1" applyBorder="1" applyAlignment="1">
      <alignment vertical="center"/>
    </xf>
    <xf numFmtId="10" fontId="35" fillId="0" borderId="39" xfId="67" applyNumberFormat="1" applyFont="1" applyFill="1" applyBorder="1" applyAlignment="1">
      <alignment vertical="center"/>
    </xf>
    <xf numFmtId="10" fontId="35" fillId="0" borderId="34" xfId="67" applyNumberFormat="1" applyFont="1" applyFill="1" applyBorder="1" applyAlignment="1">
      <alignment vertical="center"/>
    </xf>
    <xf numFmtId="0" fontId="6" fillId="0" borderId="50" xfId="67" applyFont="1" applyFill="1" applyBorder="1" applyAlignment="1">
      <alignment vertical="center"/>
    </xf>
    <xf numFmtId="10" fontId="35" fillId="0" borderId="37" xfId="67" applyNumberFormat="1" applyFont="1" applyFill="1" applyBorder="1" applyAlignment="1">
      <alignment vertical="center"/>
    </xf>
    <xf numFmtId="0" fontId="69" fillId="0" borderId="0" xfId="67" applyFont="1" applyFill="1" applyBorder="1" applyAlignment="1">
      <alignment vertical="center"/>
    </xf>
    <xf numFmtId="0" fontId="6" fillId="0" borderId="51" xfId="67" applyFont="1" applyFill="1" applyBorder="1" applyAlignment="1">
      <alignment horizontal="left" vertical="center"/>
    </xf>
    <xf numFmtId="1" fontId="6" fillId="0" borderId="24" xfId="67" applyNumberFormat="1" applyFont="1" applyFill="1" applyBorder="1" applyAlignment="1">
      <alignment horizontal="center" vertical="center"/>
    </xf>
    <xf numFmtId="1" fontId="6" fillId="0" borderId="52" xfId="67" applyNumberFormat="1" applyFont="1" applyFill="1" applyBorder="1" applyAlignment="1">
      <alignment horizontal="center" vertical="center"/>
    </xf>
    <xf numFmtId="0" fontId="6" fillId="0" borderId="53" xfId="67" applyFont="1" applyFill="1" applyBorder="1" applyAlignment="1">
      <alignment vertical="center"/>
    </xf>
    <xf numFmtId="10" fontId="35" fillId="0" borderId="1" xfId="67" applyNumberFormat="1" applyFont="1" applyFill="1" applyBorder="1" applyAlignment="1">
      <alignment vertical="center"/>
    </xf>
    <xf numFmtId="10" fontId="35" fillId="0" borderId="54" xfId="67" applyNumberFormat="1" applyFont="1" applyFill="1" applyBorder="1" applyAlignment="1">
      <alignment vertical="center"/>
    </xf>
    <xf numFmtId="0" fontId="6" fillId="0" borderId="55" xfId="67" applyFont="1" applyFill="1" applyBorder="1" applyAlignment="1">
      <alignment vertical="center"/>
    </xf>
    <xf numFmtId="0" fontId="6" fillId="0" borderId="57" xfId="67" applyFont="1" applyFill="1" applyBorder="1" applyAlignment="1">
      <alignment vertical="center"/>
    </xf>
    <xf numFmtId="0" fontId="6" fillId="0" borderId="44" xfId="67" applyFont="1" applyFill="1" applyBorder="1" applyAlignment="1">
      <alignment vertical="center"/>
    </xf>
    <xf numFmtId="0" fontId="64" fillId="0" borderId="51" xfId="67" applyFont="1" applyFill="1" applyBorder="1" applyAlignment="1">
      <alignment vertical="center"/>
    </xf>
    <xf numFmtId="3" fontId="35" fillId="0" borderId="1" xfId="67" applyNumberFormat="1" applyFont="1" applyFill="1" applyBorder="1" applyAlignment="1">
      <alignment vertical="center"/>
    </xf>
    <xf numFmtId="3" fontId="35" fillId="0" borderId="54" xfId="67" applyNumberFormat="1" applyFont="1" applyFill="1" applyBorder="1" applyAlignment="1">
      <alignment vertical="center"/>
    </xf>
    <xf numFmtId="3" fontId="35" fillId="0" borderId="23" xfId="67" applyNumberFormat="1" applyFont="1" applyFill="1" applyBorder="1" applyAlignment="1">
      <alignment vertical="center"/>
    </xf>
    <xf numFmtId="3" fontId="35" fillId="0" borderId="56" xfId="67" applyNumberFormat="1" applyFont="1" applyFill="1" applyBorder="1" applyAlignment="1">
      <alignment vertical="center"/>
    </xf>
    <xf numFmtId="3" fontId="69" fillId="0" borderId="0" xfId="67" applyNumberFormat="1" applyFont="1" applyFill="1" applyBorder="1" applyAlignment="1">
      <alignment horizontal="center" vertical="center"/>
    </xf>
    <xf numFmtId="3" fontId="69" fillId="0" borderId="44" xfId="67" applyNumberFormat="1" applyFont="1" applyFill="1" applyBorder="1" applyAlignment="1">
      <alignment horizontal="center" vertical="center"/>
    </xf>
    <xf numFmtId="0" fontId="64" fillId="0" borderId="53" xfId="67" applyFont="1" applyFill="1" applyBorder="1" applyAlignment="1">
      <alignment vertical="center"/>
    </xf>
    <xf numFmtId="3" fontId="64" fillId="0" borderId="1" xfId="67" applyNumberFormat="1" applyFont="1" applyFill="1" applyBorder="1" applyAlignment="1">
      <alignment vertical="center"/>
    </xf>
    <xf numFmtId="3" fontId="64" fillId="0" borderId="54" xfId="67" applyNumberFormat="1" applyFont="1" applyFill="1" applyBorder="1" applyAlignment="1">
      <alignment vertical="center"/>
    </xf>
    <xf numFmtId="0" fontId="6" fillId="0" borderId="53" xfId="67" applyFont="1" applyFill="1" applyBorder="1" applyAlignment="1">
      <alignment horizontal="left" vertical="center"/>
    </xf>
    <xf numFmtId="0" fontId="64" fillId="0" borderId="53" xfId="67" applyFont="1" applyFill="1" applyBorder="1" applyAlignment="1">
      <alignment horizontal="left" vertical="center"/>
    </xf>
    <xf numFmtId="0" fontId="64" fillId="0" borderId="55" xfId="67" applyFont="1" applyFill="1" applyBorder="1" applyAlignment="1">
      <alignment horizontal="left" vertical="center"/>
    </xf>
    <xf numFmtId="3" fontId="64" fillId="0" borderId="23" xfId="67" applyNumberFormat="1" applyFont="1" applyFill="1" applyBorder="1" applyAlignment="1">
      <alignment vertical="center"/>
    </xf>
    <xf numFmtId="3" fontId="64" fillId="0" borderId="56" xfId="67" applyNumberFormat="1" applyFont="1" applyFill="1" applyBorder="1" applyAlignment="1">
      <alignment vertical="center"/>
    </xf>
    <xf numFmtId="167" fontId="70" fillId="0" borderId="0" xfId="67" applyNumberFormat="1" applyFont="1" applyFill="1" applyBorder="1" applyAlignment="1">
      <alignment horizontal="center" vertical="center"/>
    </xf>
    <xf numFmtId="167" fontId="70" fillId="0" borderId="44" xfId="67" applyNumberFormat="1" applyFont="1" applyFill="1" applyBorder="1" applyAlignment="1">
      <alignment horizontal="center" vertical="center"/>
    </xf>
    <xf numFmtId="0" fontId="6" fillId="0" borderId="53" xfId="67" applyFont="1" applyFill="1" applyBorder="1" applyAlignment="1">
      <alignment horizontal="left" vertical="center" wrapText="1"/>
    </xf>
    <xf numFmtId="169" fontId="35" fillId="0" borderId="1" xfId="67" applyNumberFormat="1" applyFont="1" applyFill="1" applyBorder="1" applyAlignment="1">
      <alignment horizontal="center" vertical="center"/>
    </xf>
    <xf numFmtId="169" fontId="35" fillId="0" borderId="54" xfId="67" applyNumberFormat="1" applyFont="1" applyFill="1" applyBorder="1" applyAlignment="1">
      <alignment horizontal="center" vertical="center"/>
    </xf>
    <xf numFmtId="170" fontId="64" fillId="0" borderId="1" xfId="67" applyNumberFormat="1" applyFont="1" applyFill="1" applyBorder="1" applyAlignment="1">
      <alignment vertical="center"/>
    </xf>
    <xf numFmtId="170" fontId="64" fillId="0" borderId="54" xfId="67" applyNumberFormat="1" applyFont="1" applyFill="1" applyBorder="1" applyAlignment="1">
      <alignment vertical="center"/>
    </xf>
    <xf numFmtId="171" fontId="64" fillId="0" borderId="1" xfId="67" applyNumberFormat="1" applyFont="1" applyFill="1" applyBorder="1" applyAlignment="1">
      <alignment vertical="center"/>
    </xf>
    <xf numFmtId="171" fontId="64" fillId="0" borderId="54" xfId="67" applyNumberFormat="1" applyFont="1" applyFill="1" applyBorder="1" applyAlignment="1">
      <alignment vertical="center"/>
    </xf>
    <xf numFmtId="0" fontId="64" fillId="0" borderId="55" xfId="67" applyFont="1" applyFill="1" applyBorder="1" applyAlignment="1">
      <alignment vertical="center"/>
    </xf>
    <xf numFmtId="171" fontId="64" fillId="0" borderId="23" xfId="67" applyNumberFormat="1" applyFont="1" applyFill="1" applyBorder="1" applyAlignment="1">
      <alignment vertical="center"/>
    </xf>
    <xf numFmtId="171" fontId="64" fillId="0" borderId="56" xfId="67" applyNumberFormat="1" applyFont="1" applyFill="1" applyBorder="1" applyAlignment="1">
      <alignment vertical="center"/>
    </xf>
    <xf numFmtId="0" fontId="6" fillId="0" borderId="58" xfId="67" applyFont="1" applyFill="1" applyBorder="1" applyAlignment="1">
      <alignment vertical="center"/>
    </xf>
    <xf numFmtId="0" fontId="6" fillId="0" borderId="59" xfId="67" applyFont="1" applyFill="1" applyBorder="1" applyAlignment="1">
      <alignment vertical="center"/>
    </xf>
    <xf numFmtId="0" fontId="6" fillId="0" borderId="60" xfId="67" applyFont="1" applyFill="1" applyBorder="1" applyAlignment="1">
      <alignment vertical="center"/>
    </xf>
    <xf numFmtId="0" fontId="6" fillId="0" borderId="62" xfId="67" applyFont="1" applyFill="1" applyBorder="1" applyAlignment="1">
      <alignment vertical="center"/>
    </xf>
    <xf numFmtId="0" fontId="67" fillId="0" borderId="62" xfId="0" applyFont="1" applyFill="1" applyBorder="1"/>
    <xf numFmtId="0" fontId="67" fillId="0" borderId="63" xfId="0" applyFont="1" applyFill="1" applyBorder="1"/>
    <xf numFmtId="0" fontId="55" fillId="0" borderId="0" xfId="0" applyFont="1" applyFill="1"/>
    <xf numFmtId="0" fontId="49" fillId="0" borderId="0" xfId="1" applyFont="1" applyFill="1" applyAlignment="1">
      <alignment horizontal="left" vertical="center"/>
    </xf>
    <xf numFmtId="0" fontId="41" fillId="0" borderId="0" xfId="1" applyFont="1" applyFill="1" applyAlignment="1">
      <alignment horizontal="center" vertical="center"/>
    </xf>
    <xf numFmtId="0" fontId="11" fillId="0" borderId="0" xfId="1" applyFont="1" applyFill="1" applyAlignment="1">
      <alignment horizontal="center" vertical="center"/>
    </xf>
    <xf numFmtId="4" fontId="66" fillId="0" borderId="1" xfId="67" applyNumberFormat="1" applyFont="1" applyFill="1" applyBorder="1" applyAlignment="1">
      <alignment horizontal="center" vertical="center"/>
    </xf>
    <xf numFmtId="3" fontId="66" fillId="0" borderId="1" xfId="67" applyNumberFormat="1" applyFont="1" applyFill="1" applyBorder="1" applyAlignment="1">
      <alignment horizontal="center" vertical="center"/>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1" fillId="24" borderId="0" xfId="1" applyFont="1" applyFill="1" applyBorder="1" applyAlignment="1">
      <alignment horizontal="left" vertical="center"/>
    </xf>
    <xf numFmtId="0" fontId="10" fillId="0" borderId="2" xfId="2" applyFont="1" applyFill="1" applyBorder="1"/>
    <xf numFmtId="0" fontId="12" fillId="24" borderId="0" xfId="1" applyFont="1" applyFill="1" applyAlignment="1">
      <alignment horizontal="center" textRotation="90"/>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7"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7" fillId="0" borderId="0" xfId="1" applyFont="1" applyAlignment="1">
      <alignment horizontal="center" vertical="center" wrapText="1"/>
    </xf>
    <xf numFmtId="0" fontId="11" fillId="0" borderId="0" xfId="1" applyFont="1" applyAlignment="1">
      <alignment horizontal="center" vertical="center"/>
    </xf>
    <xf numFmtId="0" fontId="52"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10" xfId="62" applyNumberFormat="1" applyFont="1" applyBorder="1" applyAlignment="1">
      <alignment horizontal="center" vertical="center" wrapText="1"/>
    </xf>
    <xf numFmtId="49" fontId="10" fillId="0" borderId="6" xfId="62" applyNumberFormat="1" applyFont="1" applyBorder="1" applyAlignment="1">
      <alignment horizontal="center" vertical="center" wrapText="1"/>
    </xf>
    <xf numFmtId="49" fontId="10" fillId="0" borderId="2" xfId="62" applyNumberFormat="1" applyFont="1" applyBorder="1" applyAlignment="1">
      <alignment horizontal="center" vertical="center" wrapText="1"/>
    </xf>
    <xf numFmtId="0" fontId="52"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6" fillId="0" borderId="61" xfId="67" applyFont="1" applyFill="1" applyBorder="1" applyAlignment="1">
      <alignment horizontal="left" vertical="center" wrapText="1"/>
    </xf>
    <xf numFmtId="0" fontId="6" fillId="0" borderId="62" xfId="67" applyFont="1" applyFill="1" applyBorder="1" applyAlignment="1">
      <alignment horizontal="left" vertical="center" wrapText="1"/>
    </xf>
    <xf numFmtId="0" fontId="66" fillId="0" borderId="4" xfId="67" applyFont="1" applyFill="1" applyBorder="1" applyAlignment="1">
      <alignment horizontal="center" vertical="center"/>
    </xf>
    <xf numFmtId="0" fontId="66" fillId="0" borderId="7" xfId="67" applyFont="1" applyFill="1" applyBorder="1" applyAlignment="1">
      <alignment horizontal="center" vertical="center"/>
    </xf>
    <xf numFmtId="0" fontId="66" fillId="0" borderId="3" xfId="67" applyFont="1" applyFill="1" applyBorder="1" applyAlignment="1">
      <alignment horizontal="center" vertical="center"/>
    </xf>
    <xf numFmtId="0" fontId="6" fillId="0" borderId="57" xfId="0" applyFont="1" applyFill="1" applyBorder="1" applyAlignment="1">
      <alignment horizontal="left" vertical="center" wrapText="1"/>
    </xf>
    <xf numFmtId="0" fontId="6" fillId="0" borderId="0" xfId="0" applyFont="1" applyFill="1" applyBorder="1" applyAlignment="1">
      <alignment horizontal="left" vertical="center" wrapText="1"/>
    </xf>
    <xf numFmtId="0" fontId="52" fillId="0" borderId="0" xfId="1" applyFont="1" applyFill="1" applyAlignment="1">
      <alignment horizontal="center" vertical="center"/>
    </xf>
    <xf numFmtId="0" fontId="10" fillId="0" borderId="0" xfId="1" applyFont="1" applyFill="1" applyAlignment="1">
      <alignment horizontal="center" vertical="center"/>
    </xf>
    <xf numFmtId="0" fontId="38" fillId="0" borderId="0" xfId="50" applyFont="1" applyFill="1" applyAlignment="1">
      <alignment horizontal="center" vertical="center"/>
    </xf>
    <xf numFmtId="0" fontId="41" fillId="0" borderId="0" xfId="1" applyFont="1" applyFill="1" applyAlignment="1">
      <alignment horizontal="center" vertical="center"/>
    </xf>
    <xf numFmtId="0" fontId="38" fillId="0" borderId="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3"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8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3 2" xfId="7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xfId="78"/>
    <cellStyle name="Финансовый 2 2 2 2 2" xfId="59"/>
    <cellStyle name="Финансовый 2 2 3" xfId="76"/>
    <cellStyle name="Финансовый 2 2 4" xfId="72"/>
    <cellStyle name="Финансовый 2 3" xfId="73"/>
    <cellStyle name="Финансовый 2 3 2" xfId="77"/>
    <cellStyle name="Финансовый 2 4" xfId="75"/>
    <cellStyle name="Финансовый 2 5" xfId="71"/>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0443952"/>
        <c:axId val="470416120"/>
      </c:lineChart>
      <c:catAx>
        <c:axId val="470443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0416120"/>
        <c:crosses val="autoZero"/>
        <c:auto val="1"/>
        <c:lblAlgn val="ctr"/>
        <c:lblOffset val="100"/>
        <c:noMultiLvlLbl val="0"/>
      </c:catAx>
      <c:valAx>
        <c:axId val="470416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0443952"/>
        <c:crosses val="autoZero"/>
        <c:crossBetween val="between"/>
      </c:valAx>
    </c:plotArea>
    <c:legend>
      <c:legendPos val="r"/>
      <c:layout>
        <c:manualLayout>
          <c:xMode val="edge"/>
          <c:yMode val="edge"/>
          <c:x val="0.30660402119546376"/>
          <c:y val="0.88000087489063872"/>
          <c:w val="0.3415096815728223"/>
          <c:h val="7.999999999999996E-2"/>
        </c:manualLayout>
      </c:layout>
      <c:overlay val="0"/>
      <c:txPr>
        <a:bodyPr/>
        <a:lstStyle/>
        <a:p>
          <a:pPr>
            <a:defRPr sz="6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0422392"/>
        <c:axId val="470412592"/>
      </c:lineChart>
      <c:catAx>
        <c:axId val="470422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0412592"/>
        <c:crosses val="autoZero"/>
        <c:auto val="1"/>
        <c:lblAlgn val="ctr"/>
        <c:lblOffset val="100"/>
        <c:noMultiLvlLbl val="0"/>
      </c:catAx>
      <c:valAx>
        <c:axId val="470412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042239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D1" sqref="D1:D1048576"/>
    </sheetView>
  </sheetViews>
  <sheetFormatPr defaultColWidth="9.140625" defaultRowHeight="15" x14ac:dyDescent="0.25"/>
  <cols>
    <col min="1" max="1" width="6.140625" style="1" customWidth="1"/>
    <col min="2" max="2" width="53.5703125" style="1" customWidth="1"/>
    <col min="3" max="3" width="91.42578125" style="149"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142" t="s">
        <v>67</v>
      </c>
      <c r="D1" s="355" t="s">
        <v>650</v>
      </c>
      <c r="F1" s="14"/>
      <c r="G1" s="14"/>
    </row>
    <row r="2" spans="1:22" s="10" customFormat="1" ht="18.75" customHeight="1" x14ac:dyDescent="0.3">
      <c r="A2" s="16"/>
      <c r="C2" s="143" t="s">
        <v>8</v>
      </c>
      <c r="D2" s="355"/>
      <c r="F2" s="14"/>
      <c r="G2" s="14"/>
    </row>
    <row r="3" spans="1:22" s="10" customFormat="1" ht="18.75" x14ac:dyDescent="0.3">
      <c r="A3" s="15"/>
      <c r="C3" s="143" t="s">
        <v>66</v>
      </c>
      <c r="D3" s="355"/>
      <c r="F3" s="14"/>
      <c r="G3" s="14"/>
    </row>
    <row r="4" spans="1:22" s="10" customFormat="1" ht="18.75" x14ac:dyDescent="0.3">
      <c r="A4" s="15"/>
      <c r="C4" s="14"/>
      <c r="D4" s="355"/>
      <c r="F4" s="14"/>
      <c r="G4" s="14"/>
      <c r="H4" s="13"/>
    </row>
    <row r="5" spans="1:22" s="10" customFormat="1" ht="15.75" x14ac:dyDescent="0.25">
      <c r="A5" s="359" t="s">
        <v>565</v>
      </c>
      <c r="B5" s="359"/>
      <c r="C5" s="359"/>
      <c r="D5" s="355"/>
      <c r="E5" s="114"/>
      <c r="F5" s="114"/>
      <c r="G5" s="114"/>
      <c r="H5" s="114"/>
      <c r="I5" s="114"/>
      <c r="J5" s="114"/>
    </row>
    <row r="6" spans="1:22" s="10" customFormat="1" ht="18.75" x14ac:dyDescent="0.3">
      <c r="A6" s="15"/>
      <c r="C6" s="14"/>
      <c r="D6" s="355"/>
      <c r="F6" s="14"/>
      <c r="G6" s="14"/>
      <c r="H6" s="13"/>
    </row>
    <row r="7" spans="1:22" s="10" customFormat="1" ht="18.75" x14ac:dyDescent="0.2">
      <c r="A7" s="363" t="s">
        <v>7</v>
      </c>
      <c r="B7" s="363"/>
      <c r="C7" s="363"/>
      <c r="D7" s="355"/>
      <c r="E7" s="11"/>
      <c r="F7" s="11"/>
      <c r="G7" s="11"/>
      <c r="H7" s="11"/>
      <c r="I7" s="11"/>
      <c r="J7" s="11"/>
      <c r="K7" s="11"/>
      <c r="L7" s="11"/>
      <c r="M7" s="11"/>
      <c r="N7" s="11"/>
      <c r="O7" s="11"/>
      <c r="P7" s="11"/>
      <c r="Q7" s="11"/>
      <c r="R7" s="11"/>
      <c r="S7" s="11"/>
      <c r="T7" s="11"/>
      <c r="U7" s="11"/>
      <c r="V7" s="11"/>
    </row>
    <row r="8" spans="1:22" s="10" customFormat="1" ht="18.75" x14ac:dyDescent="0.2">
      <c r="A8" s="12"/>
      <c r="B8" s="12"/>
      <c r="C8" s="144"/>
      <c r="D8" s="355"/>
      <c r="E8" s="12"/>
      <c r="F8" s="12"/>
      <c r="G8" s="12"/>
      <c r="H8" s="12"/>
      <c r="I8" s="11"/>
      <c r="J8" s="11"/>
      <c r="K8" s="11"/>
      <c r="L8" s="11"/>
      <c r="M8" s="11"/>
      <c r="N8" s="11"/>
      <c r="O8" s="11"/>
      <c r="P8" s="11"/>
      <c r="Q8" s="11"/>
      <c r="R8" s="11"/>
      <c r="S8" s="11"/>
      <c r="T8" s="11"/>
      <c r="U8" s="11"/>
      <c r="V8" s="11"/>
    </row>
    <row r="9" spans="1:22" s="10" customFormat="1" ht="18.75" x14ac:dyDescent="0.2">
      <c r="A9" s="362" t="s">
        <v>413</v>
      </c>
      <c r="B9" s="362"/>
      <c r="C9" s="362"/>
      <c r="D9" s="355"/>
      <c r="E9" s="6"/>
      <c r="F9" s="6"/>
      <c r="G9" s="6"/>
      <c r="H9" s="6"/>
      <c r="I9" s="11"/>
      <c r="J9" s="11"/>
      <c r="K9" s="11"/>
      <c r="L9" s="11"/>
      <c r="M9" s="11"/>
      <c r="N9" s="11"/>
      <c r="O9" s="11"/>
      <c r="P9" s="11"/>
      <c r="Q9" s="11"/>
      <c r="R9" s="11"/>
      <c r="S9" s="11"/>
      <c r="T9" s="11"/>
      <c r="U9" s="11"/>
      <c r="V9" s="11"/>
    </row>
    <row r="10" spans="1:22" s="10" customFormat="1" ht="18.75" x14ac:dyDescent="0.2">
      <c r="A10" s="360" t="s">
        <v>6</v>
      </c>
      <c r="B10" s="360"/>
      <c r="C10" s="360"/>
      <c r="D10" s="355"/>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44"/>
      <c r="D11" s="355"/>
      <c r="E11" s="12"/>
      <c r="F11" s="12"/>
      <c r="G11" s="12"/>
      <c r="H11" s="12"/>
      <c r="I11" s="11"/>
      <c r="J11" s="11"/>
      <c r="K11" s="11"/>
      <c r="L11" s="11"/>
      <c r="M11" s="11"/>
      <c r="N11" s="11"/>
      <c r="O11" s="11"/>
      <c r="P11" s="11"/>
      <c r="Q11" s="11"/>
      <c r="R11" s="11"/>
      <c r="S11" s="11"/>
      <c r="T11" s="11"/>
      <c r="U11" s="11"/>
      <c r="V11" s="11"/>
    </row>
    <row r="12" spans="1:22" s="10" customFormat="1" ht="18.75" x14ac:dyDescent="0.2">
      <c r="A12" s="362" t="s">
        <v>495</v>
      </c>
      <c r="B12" s="362"/>
      <c r="C12" s="362"/>
      <c r="D12" s="355"/>
      <c r="E12" s="6"/>
      <c r="F12" s="6"/>
      <c r="G12" s="6"/>
      <c r="H12" s="6"/>
      <c r="I12" s="11"/>
      <c r="J12" s="11"/>
      <c r="K12" s="11"/>
      <c r="L12" s="11"/>
      <c r="M12" s="11"/>
      <c r="N12" s="11"/>
      <c r="O12" s="11"/>
      <c r="P12" s="11"/>
      <c r="Q12" s="11"/>
      <c r="R12" s="11"/>
      <c r="S12" s="11"/>
      <c r="T12" s="11"/>
      <c r="U12" s="11"/>
      <c r="V12" s="11"/>
    </row>
    <row r="13" spans="1:22" s="10" customFormat="1" ht="18.75" x14ac:dyDescent="0.2">
      <c r="A13" s="360" t="s">
        <v>5</v>
      </c>
      <c r="B13" s="360"/>
      <c r="C13" s="360"/>
      <c r="D13" s="355"/>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41"/>
      <c r="D14" s="355"/>
      <c r="E14" s="8"/>
      <c r="F14" s="8"/>
      <c r="G14" s="8"/>
      <c r="H14" s="8"/>
      <c r="I14" s="8"/>
      <c r="J14" s="8"/>
      <c r="K14" s="8"/>
      <c r="L14" s="8"/>
      <c r="M14" s="8"/>
      <c r="N14" s="8"/>
      <c r="O14" s="8"/>
      <c r="P14" s="8"/>
      <c r="Q14" s="8"/>
      <c r="R14" s="8"/>
      <c r="S14" s="8"/>
      <c r="T14" s="8"/>
      <c r="U14" s="8"/>
      <c r="V14" s="8"/>
    </row>
    <row r="15" spans="1:22" s="2" customFormat="1" ht="42" customHeight="1" x14ac:dyDescent="0.2">
      <c r="A15" s="361" t="s">
        <v>422</v>
      </c>
      <c r="B15" s="361"/>
      <c r="C15" s="361"/>
      <c r="D15" s="355"/>
      <c r="E15" s="6"/>
      <c r="F15" s="6"/>
      <c r="G15" s="6"/>
      <c r="H15" s="6"/>
      <c r="I15" s="6"/>
      <c r="J15" s="6"/>
      <c r="K15" s="6"/>
      <c r="L15" s="6"/>
      <c r="M15" s="6"/>
      <c r="N15" s="6"/>
      <c r="O15" s="6"/>
      <c r="P15" s="6"/>
      <c r="Q15" s="6"/>
      <c r="R15" s="6"/>
      <c r="S15" s="6"/>
      <c r="T15" s="6"/>
      <c r="U15" s="6"/>
      <c r="V15" s="6"/>
    </row>
    <row r="16" spans="1:22" s="2" customFormat="1" ht="15" customHeight="1" x14ac:dyDescent="0.2">
      <c r="A16" s="360" t="s">
        <v>4</v>
      </c>
      <c r="B16" s="360"/>
      <c r="C16" s="360"/>
      <c r="D16" s="355"/>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45"/>
      <c r="D17" s="355"/>
      <c r="E17" s="3"/>
      <c r="F17" s="3"/>
      <c r="G17" s="3"/>
      <c r="H17" s="3"/>
      <c r="I17" s="3"/>
      <c r="J17" s="3"/>
      <c r="K17" s="3"/>
      <c r="L17" s="3"/>
      <c r="M17" s="3"/>
      <c r="N17" s="3"/>
      <c r="O17" s="3"/>
      <c r="P17" s="3"/>
      <c r="Q17" s="3"/>
      <c r="R17" s="3"/>
      <c r="S17" s="3"/>
    </row>
    <row r="18" spans="1:22" s="2" customFormat="1" ht="15" customHeight="1" x14ac:dyDescent="0.2">
      <c r="A18" s="361" t="s">
        <v>399</v>
      </c>
      <c r="B18" s="362"/>
      <c r="C18" s="362"/>
      <c r="D18" s="35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46"/>
      <c r="D19" s="355"/>
      <c r="E19" s="4"/>
      <c r="F19" s="4"/>
      <c r="G19" s="4"/>
      <c r="H19" s="4"/>
      <c r="I19" s="3"/>
      <c r="J19" s="3"/>
      <c r="K19" s="3"/>
      <c r="L19" s="3"/>
      <c r="M19" s="3"/>
      <c r="N19" s="3"/>
      <c r="O19" s="3"/>
      <c r="P19" s="3"/>
      <c r="Q19" s="3"/>
      <c r="R19" s="3"/>
      <c r="S19" s="3"/>
    </row>
    <row r="20" spans="1:22" s="2" customFormat="1" ht="39.75" customHeight="1" x14ac:dyDescent="0.2">
      <c r="A20" s="19" t="s">
        <v>3</v>
      </c>
      <c r="B20" s="32" t="s">
        <v>65</v>
      </c>
      <c r="C20" s="147" t="s">
        <v>64</v>
      </c>
      <c r="D20" s="355"/>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31">
        <v>1</v>
      </c>
      <c r="B21" s="32">
        <v>2</v>
      </c>
      <c r="C21" s="147">
        <v>3</v>
      </c>
      <c r="D21" s="355"/>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63</v>
      </c>
      <c r="B22" s="35" t="s">
        <v>275</v>
      </c>
      <c r="C22" s="112" t="s">
        <v>523</v>
      </c>
      <c r="D22" s="355"/>
      <c r="E22" s="22"/>
      <c r="F22" s="22"/>
      <c r="G22" s="22"/>
      <c r="H22" s="22"/>
      <c r="I22" s="21"/>
      <c r="J22" s="21"/>
      <c r="K22" s="21"/>
      <c r="L22" s="21"/>
      <c r="M22" s="21"/>
      <c r="N22" s="21"/>
      <c r="O22" s="21"/>
      <c r="P22" s="21"/>
      <c r="Q22" s="21"/>
      <c r="R22" s="21"/>
      <c r="S22" s="21"/>
      <c r="T22" s="20"/>
      <c r="U22" s="20"/>
      <c r="V22" s="20"/>
    </row>
    <row r="23" spans="1:22" s="2" customFormat="1" ht="41.25" customHeight="1" x14ac:dyDescent="0.2">
      <c r="A23" s="18" t="s">
        <v>61</v>
      </c>
      <c r="B23" s="30" t="s">
        <v>62</v>
      </c>
      <c r="C23" s="112" t="s">
        <v>524</v>
      </c>
      <c r="D23" s="355"/>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56"/>
      <c r="B24" s="357"/>
      <c r="C24" s="358"/>
      <c r="D24" s="355"/>
      <c r="E24" s="22"/>
      <c r="F24" s="22"/>
      <c r="G24" s="22"/>
      <c r="H24" s="22"/>
      <c r="I24" s="21"/>
      <c r="J24" s="21"/>
      <c r="K24" s="21"/>
      <c r="L24" s="21"/>
      <c r="M24" s="21"/>
      <c r="N24" s="21"/>
      <c r="O24" s="21"/>
      <c r="P24" s="21"/>
      <c r="Q24" s="21"/>
      <c r="R24" s="21"/>
      <c r="S24" s="21"/>
      <c r="T24" s="20"/>
      <c r="U24" s="20"/>
      <c r="V24" s="20"/>
    </row>
    <row r="25" spans="1:22" s="25" customFormat="1" ht="58.5" customHeight="1" x14ac:dyDescent="0.2">
      <c r="A25" s="18" t="s">
        <v>60</v>
      </c>
      <c r="B25" s="112" t="s">
        <v>347</v>
      </c>
      <c r="C25" s="29" t="s">
        <v>423</v>
      </c>
      <c r="D25" s="355"/>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59</v>
      </c>
      <c r="B26" s="112" t="s">
        <v>73</v>
      </c>
      <c r="C26" s="29" t="s">
        <v>441</v>
      </c>
      <c r="D26" s="355"/>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57</v>
      </c>
      <c r="B27" s="112" t="s">
        <v>72</v>
      </c>
      <c r="C27" s="29" t="s">
        <v>442</v>
      </c>
      <c r="D27" s="355"/>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56</v>
      </c>
      <c r="B28" s="112" t="s">
        <v>348</v>
      </c>
      <c r="C28" s="29" t="s">
        <v>472</v>
      </c>
      <c r="D28" s="355"/>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54</v>
      </c>
      <c r="B29" s="112" t="s">
        <v>349</v>
      </c>
      <c r="C29" s="29" t="s">
        <v>472</v>
      </c>
      <c r="D29" s="355"/>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52</v>
      </c>
      <c r="B30" s="112" t="s">
        <v>350</v>
      </c>
      <c r="C30" s="29" t="s">
        <v>472</v>
      </c>
      <c r="D30" s="355"/>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71</v>
      </c>
      <c r="B31" s="34" t="s">
        <v>351</v>
      </c>
      <c r="C31" s="29" t="s">
        <v>473</v>
      </c>
      <c r="D31" s="355"/>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69</v>
      </c>
      <c r="B32" s="34" t="s">
        <v>352</v>
      </c>
      <c r="C32" s="29" t="s">
        <v>474</v>
      </c>
      <c r="D32" s="355"/>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68</v>
      </c>
      <c r="B33" s="34" t="s">
        <v>353</v>
      </c>
      <c r="C33" s="29" t="s">
        <v>475</v>
      </c>
      <c r="D33" s="355"/>
      <c r="E33" s="28"/>
      <c r="F33" s="28"/>
      <c r="G33" s="28"/>
      <c r="H33" s="27"/>
      <c r="I33" s="27"/>
      <c r="J33" s="27"/>
      <c r="K33" s="27"/>
      <c r="L33" s="27"/>
      <c r="M33" s="27"/>
      <c r="N33" s="27"/>
      <c r="O33" s="27"/>
      <c r="P33" s="27"/>
      <c r="Q33" s="27"/>
      <c r="R33" s="27"/>
      <c r="S33" s="26"/>
      <c r="T33" s="26"/>
      <c r="U33" s="26"/>
      <c r="V33" s="26"/>
    </row>
    <row r="34" spans="1:22" ht="111" customHeight="1" x14ac:dyDescent="0.25">
      <c r="A34" s="18" t="s">
        <v>368</v>
      </c>
      <c r="B34" s="34" t="s">
        <v>354</v>
      </c>
      <c r="C34" s="29" t="s">
        <v>440</v>
      </c>
      <c r="D34" s="355"/>
      <c r="E34" s="17"/>
      <c r="F34" s="17"/>
      <c r="G34" s="17"/>
      <c r="H34" s="17"/>
      <c r="I34" s="17"/>
      <c r="J34" s="17"/>
      <c r="K34" s="17"/>
      <c r="L34" s="17"/>
      <c r="M34" s="17"/>
      <c r="N34" s="17"/>
      <c r="O34" s="17"/>
      <c r="P34" s="17"/>
      <c r="Q34" s="17"/>
      <c r="R34" s="17"/>
      <c r="S34" s="17"/>
      <c r="T34" s="17"/>
      <c r="U34" s="17"/>
      <c r="V34" s="17"/>
    </row>
    <row r="35" spans="1:22" ht="58.5" customHeight="1" x14ac:dyDescent="0.25">
      <c r="A35" s="18" t="s">
        <v>357</v>
      </c>
      <c r="B35" s="34" t="s">
        <v>70</v>
      </c>
      <c r="C35" s="29" t="s">
        <v>472</v>
      </c>
      <c r="D35" s="355"/>
      <c r="E35" s="17"/>
      <c r="F35" s="17"/>
      <c r="G35" s="17"/>
      <c r="H35" s="17"/>
      <c r="I35" s="17"/>
      <c r="J35" s="17"/>
      <c r="K35" s="17"/>
      <c r="L35" s="17"/>
      <c r="M35" s="17"/>
      <c r="N35" s="17"/>
      <c r="O35" s="17"/>
      <c r="P35" s="17"/>
      <c r="Q35" s="17"/>
      <c r="R35" s="17"/>
      <c r="S35" s="17"/>
      <c r="T35" s="17"/>
      <c r="U35" s="17"/>
      <c r="V35" s="17"/>
    </row>
    <row r="36" spans="1:22" ht="51.75" customHeight="1" x14ac:dyDescent="0.25">
      <c r="A36" s="18" t="s">
        <v>369</v>
      </c>
      <c r="B36" s="34" t="s">
        <v>355</v>
      </c>
      <c r="C36" s="29" t="s">
        <v>439</v>
      </c>
      <c r="D36" s="355"/>
      <c r="E36" s="17"/>
      <c r="F36" s="17"/>
      <c r="G36" s="17"/>
      <c r="H36" s="17"/>
      <c r="I36" s="17"/>
      <c r="J36" s="17"/>
      <c r="K36" s="17"/>
      <c r="L36" s="17"/>
      <c r="M36" s="17"/>
      <c r="N36" s="17"/>
      <c r="O36" s="17"/>
      <c r="P36" s="17"/>
      <c r="Q36" s="17"/>
      <c r="R36" s="17"/>
      <c r="S36" s="17"/>
      <c r="T36" s="17"/>
      <c r="U36" s="17"/>
      <c r="V36" s="17"/>
    </row>
    <row r="37" spans="1:22" ht="43.5" customHeight="1" x14ac:dyDescent="0.25">
      <c r="A37" s="18">
        <v>15</v>
      </c>
      <c r="B37" s="34" t="s">
        <v>356</v>
      </c>
      <c r="C37" s="29" t="s">
        <v>439</v>
      </c>
      <c r="D37" s="355"/>
      <c r="E37" s="17"/>
      <c r="F37" s="17"/>
      <c r="G37" s="17"/>
      <c r="H37" s="17"/>
      <c r="I37" s="17"/>
      <c r="J37" s="17"/>
      <c r="K37" s="17"/>
      <c r="L37" s="17"/>
      <c r="M37" s="17"/>
      <c r="N37" s="17"/>
      <c r="O37" s="17"/>
      <c r="P37" s="17"/>
      <c r="Q37" s="17"/>
      <c r="R37" s="17"/>
      <c r="S37" s="17"/>
      <c r="T37" s="17"/>
      <c r="U37" s="17"/>
      <c r="V37" s="17"/>
    </row>
    <row r="38" spans="1:22" ht="43.5" customHeight="1" x14ac:dyDescent="0.25">
      <c r="A38" s="18" t="s">
        <v>370</v>
      </c>
      <c r="B38" s="34" t="s">
        <v>218</v>
      </c>
      <c r="C38" s="29" t="s">
        <v>439</v>
      </c>
      <c r="D38" s="355"/>
      <c r="E38" s="17"/>
      <c r="F38" s="17"/>
      <c r="G38" s="17"/>
      <c r="H38" s="17"/>
      <c r="I38" s="17"/>
      <c r="J38" s="17"/>
      <c r="K38" s="17"/>
      <c r="L38" s="17"/>
      <c r="M38" s="17"/>
      <c r="N38" s="17"/>
      <c r="O38" s="17"/>
      <c r="P38" s="17"/>
      <c r="Q38" s="17"/>
      <c r="R38" s="17"/>
      <c r="S38" s="17"/>
      <c r="T38" s="17"/>
      <c r="U38" s="17"/>
      <c r="V38" s="17"/>
    </row>
    <row r="39" spans="1:22" ht="23.25" customHeight="1" x14ac:dyDescent="0.25">
      <c r="A39" s="356"/>
      <c r="B39" s="357"/>
      <c r="C39" s="358"/>
      <c r="D39" s="355"/>
      <c r="E39" s="17"/>
      <c r="F39" s="17"/>
      <c r="G39" s="17"/>
      <c r="H39" s="17"/>
      <c r="I39" s="17"/>
      <c r="J39" s="17"/>
      <c r="K39" s="17"/>
      <c r="L39" s="17"/>
      <c r="M39" s="17"/>
      <c r="N39" s="17"/>
      <c r="O39" s="17"/>
      <c r="P39" s="17"/>
      <c r="Q39" s="17"/>
      <c r="R39" s="17"/>
      <c r="S39" s="17"/>
      <c r="T39" s="17"/>
      <c r="U39" s="17"/>
      <c r="V39" s="17"/>
    </row>
    <row r="40" spans="1:22" ht="63" x14ac:dyDescent="0.25">
      <c r="A40" s="18" t="s">
        <v>358</v>
      </c>
      <c r="B40" s="34" t="s">
        <v>410</v>
      </c>
      <c r="C40" s="150" t="s">
        <v>528</v>
      </c>
      <c r="D40" s="355"/>
      <c r="E40" s="17"/>
      <c r="F40" s="17"/>
      <c r="G40" s="17"/>
      <c r="H40" s="17"/>
      <c r="I40" s="17"/>
      <c r="J40" s="17"/>
      <c r="K40" s="17"/>
      <c r="L40" s="17"/>
      <c r="M40" s="17"/>
      <c r="N40" s="17"/>
      <c r="O40" s="17"/>
      <c r="P40" s="17"/>
      <c r="Q40" s="17"/>
      <c r="R40" s="17"/>
      <c r="S40" s="17"/>
      <c r="T40" s="17"/>
      <c r="U40" s="17"/>
      <c r="V40" s="17"/>
    </row>
    <row r="41" spans="1:22" ht="105.75" customHeight="1" x14ac:dyDescent="0.25">
      <c r="A41" s="18" t="s">
        <v>371</v>
      </c>
      <c r="B41" s="34" t="s">
        <v>394</v>
      </c>
      <c r="C41" s="34" t="s">
        <v>525</v>
      </c>
      <c r="D41" s="355"/>
      <c r="E41" s="17"/>
      <c r="F41" s="17"/>
      <c r="G41" s="17"/>
      <c r="H41" s="17"/>
      <c r="I41" s="17"/>
      <c r="J41" s="17"/>
      <c r="K41" s="17"/>
      <c r="L41" s="17"/>
      <c r="M41" s="17"/>
      <c r="N41" s="17"/>
      <c r="O41" s="17"/>
      <c r="P41" s="17"/>
      <c r="Q41" s="17"/>
      <c r="R41" s="17"/>
      <c r="S41" s="17"/>
      <c r="T41" s="17"/>
      <c r="U41" s="17"/>
      <c r="V41" s="17"/>
    </row>
    <row r="42" spans="1:22" ht="83.25" customHeight="1" x14ac:dyDescent="0.25">
      <c r="A42" s="18" t="s">
        <v>359</v>
      </c>
      <c r="B42" s="34" t="s">
        <v>407</v>
      </c>
      <c r="C42" s="34" t="s">
        <v>525</v>
      </c>
      <c r="D42" s="355"/>
      <c r="E42" s="17"/>
      <c r="F42" s="17"/>
      <c r="G42" s="17"/>
      <c r="H42" s="17"/>
      <c r="I42" s="17"/>
      <c r="J42" s="17"/>
      <c r="K42" s="17"/>
      <c r="L42" s="17"/>
      <c r="M42" s="17"/>
      <c r="N42" s="17"/>
      <c r="O42" s="17"/>
      <c r="P42" s="17"/>
      <c r="Q42" s="17"/>
      <c r="R42" s="17"/>
      <c r="S42" s="17"/>
      <c r="T42" s="17"/>
      <c r="U42" s="17"/>
      <c r="V42" s="17"/>
    </row>
    <row r="43" spans="1:22" ht="186" customHeight="1" x14ac:dyDescent="0.25">
      <c r="A43" s="18" t="s">
        <v>374</v>
      </c>
      <c r="B43" s="34" t="s">
        <v>375</v>
      </c>
      <c r="C43" s="34" t="s">
        <v>477</v>
      </c>
      <c r="D43" s="355"/>
      <c r="E43" s="17"/>
      <c r="F43" s="17"/>
      <c r="G43" s="17"/>
      <c r="H43" s="17"/>
      <c r="I43" s="17"/>
      <c r="J43" s="17"/>
      <c r="K43" s="17"/>
      <c r="L43" s="17"/>
      <c r="M43" s="17"/>
      <c r="N43" s="17"/>
      <c r="O43" s="17"/>
      <c r="P43" s="17"/>
      <c r="Q43" s="17"/>
      <c r="R43" s="17"/>
      <c r="S43" s="17"/>
      <c r="T43" s="17"/>
      <c r="U43" s="17"/>
      <c r="V43" s="17"/>
    </row>
    <row r="44" spans="1:22" ht="111" customHeight="1" x14ac:dyDescent="0.25">
      <c r="A44" s="18" t="s">
        <v>360</v>
      </c>
      <c r="B44" s="34" t="s">
        <v>400</v>
      </c>
      <c r="C44" s="34">
        <v>26.25</v>
      </c>
      <c r="D44" s="355"/>
      <c r="E44" s="17"/>
      <c r="F44" s="17"/>
      <c r="G44" s="17"/>
      <c r="H44" s="17"/>
      <c r="I44" s="17"/>
      <c r="J44" s="17"/>
      <c r="K44" s="17"/>
      <c r="L44" s="17"/>
      <c r="M44" s="17"/>
      <c r="N44" s="17"/>
      <c r="O44" s="17"/>
      <c r="P44" s="17"/>
      <c r="Q44" s="17"/>
      <c r="R44" s="17"/>
      <c r="S44" s="17"/>
      <c r="T44" s="17"/>
      <c r="U44" s="17"/>
      <c r="V44" s="17"/>
    </row>
    <row r="45" spans="1:22" ht="120" customHeight="1" x14ac:dyDescent="0.25">
      <c r="A45" s="18" t="s">
        <v>395</v>
      </c>
      <c r="B45" s="34" t="s">
        <v>401</v>
      </c>
      <c r="C45" s="34" t="s">
        <v>525</v>
      </c>
      <c r="D45" s="355"/>
      <c r="E45" s="17"/>
      <c r="F45" s="17"/>
      <c r="G45" s="17"/>
      <c r="H45" s="17"/>
      <c r="I45" s="17"/>
      <c r="J45" s="17"/>
      <c r="K45" s="17"/>
      <c r="L45" s="17"/>
      <c r="M45" s="17"/>
      <c r="N45" s="17"/>
      <c r="O45" s="17"/>
      <c r="P45" s="17"/>
      <c r="Q45" s="17"/>
      <c r="R45" s="17"/>
      <c r="S45" s="17"/>
      <c r="T45" s="17"/>
      <c r="U45" s="17"/>
      <c r="V45" s="17"/>
    </row>
    <row r="46" spans="1:22" ht="101.25" customHeight="1" x14ac:dyDescent="0.25">
      <c r="A46" s="18" t="s">
        <v>361</v>
      </c>
      <c r="B46" s="34" t="s">
        <v>402</v>
      </c>
      <c r="C46" s="34" t="s">
        <v>520</v>
      </c>
      <c r="D46" s="355"/>
      <c r="E46" s="17"/>
      <c r="F46" s="17"/>
      <c r="G46" s="17"/>
      <c r="H46" s="17"/>
      <c r="I46" s="17"/>
      <c r="J46" s="17"/>
      <c r="K46" s="17"/>
      <c r="L46" s="17"/>
      <c r="M46" s="17"/>
      <c r="N46" s="17"/>
      <c r="O46" s="17"/>
      <c r="P46" s="17"/>
      <c r="Q46" s="17"/>
      <c r="R46" s="17"/>
      <c r="S46" s="17"/>
      <c r="T46" s="17"/>
      <c r="U46" s="17"/>
      <c r="V46" s="17"/>
    </row>
    <row r="47" spans="1:22" ht="18.75" customHeight="1" x14ac:dyDescent="0.25">
      <c r="A47" s="356"/>
      <c r="B47" s="357"/>
      <c r="C47" s="358"/>
      <c r="D47" s="355"/>
      <c r="E47" s="17"/>
      <c r="F47" s="17"/>
      <c r="G47" s="17"/>
      <c r="H47" s="17"/>
      <c r="I47" s="17"/>
      <c r="J47" s="17"/>
      <c r="K47" s="17"/>
      <c r="L47" s="17"/>
      <c r="M47" s="17"/>
      <c r="N47" s="17"/>
      <c r="O47" s="17"/>
      <c r="P47" s="17"/>
      <c r="Q47" s="17"/>
      <c r="R47" s="17"/>
      <c r="S47" s="17"/>
      <c r="T47" s="17"/>
      <c r="U47" s="17"/>
      <c r="V47" s="17"/>
    </row>
    <row r="48" spans="1:22" ht="75.75" hidden="1" customHeight="1" x14ac:dyDescent="0.25">
      <c r="A48" s="18" t="s">
        <v>396</v>
      </c>
      <c r="B48" s="34" t="s">
        <v>408</v>
      </c>
      <c r="C48" s="112" t="str">
        <f>CONCATENATE(ROUND('6.2. Паспорт фин осв ввод'!AC24,2)," млн.руб.")</f>
        <v>39,97 млн.руб.</v>
      </c>
      <c r="D48" s="353" t="s">
        <v>651</v>
      </c>
      <c r="E48" s="17"/>
      <c r="F48" s="17"/>
      <c r="G48" s="17"/>
      <c r="H48" s="17"/>
      <c r="I48" s="17"/>
      <c r="J48" s="17"/>
      <c r="K48" s="17"/>
      <c r="L48" s="17"/>
      <c r="M48" s="17"/>
      <c r="N48" s="17"/>
      <c r="O48" s="17"/>
      <c r="P48" s="17"/>
      <c r="Q48" s="17"/>
      <c r="R48" s="17"/>
      <c r="S48" s="17"/>
      <c r="T48" s="17"/>
      <c r="U48" s="17"/>
      <c r="V48" s="17"/>
    </row>
    <row r="49" spans="1:22" ht="71.25" hidden="1" customHeight="1" x14ac:dyDescent="0.25">
      <c r="A49" s="18" t="s">
        <v>362</v>
      </c>
      <c r="B49" s="34" t="s">
        <v>409</v>
      </c>
      <c r="C49" s="29" t="str">
        <f>CONCATENATE(ROUND('6.2. Паспорт фин осв ввод'!AC30,2)," млн.руб.")</f>
        <v>27,2 млн.руб.</v>
      </c>
      <c r="D49" s="353" t="s">
        <v>651</v>
      </c>
      <c r="E49" s="17"/>
      <c r="F49" s="17"/>
      <c r="G49" s="17"/>
      <c r="H49" s="17"/>
      <c r="I49" s="17"/>
      <c r="J49" s="17"/>
      <c r="K49" s="17"/>
      <c r="L49" s="17"/>
      <c r="M49" s="17"/>
      <c r="N49" s="17"/>
      <c r="O49" s="17"/>
      <c r="P49" s="17"/>
      <c r="Q49" s="17"/>
      <c r="R49" s="17"/>
      <c r="S49" s="17"/>
      <c r="T49" s="17"/>
      <c r="U49" s="17"/>
      <c r="V49" s="17"/>
    </row>
    <row r="50" spans="1:22" ht="75.75" customHeight="1" x14ac:dyDescent="0.25">
      <c r="A50" s="18" t="s">
        <v>396</v>
      </c>
      <c r="B50" s="34" t="s">
        <v>408</v>
      </c>
      <c r="C50" s="112" t="str">
        <f>CONCATENATE(ROUND('6.2. Паспорт фин осв ввод'!AB24,2)," млн.руб.")</f>
        <v>27,56 млн.руб.</v>
      </c>
      <c r="D50" s="353" t="s">
        <v>652</v>
      </c>
      <c r="E50" s="17"/>
      <c r="F50" s="17"/>
      <c r="G50" s="17"/>
      <c r="H50" s="17"/>
      <c r="I50" s="17"/>
      <c r="J50" s="17"/>
      <c r="K50" s="17"/>
      <c r="L50" s="17"/>
      <c r="M50" s="17"/>
      <c r="N50" s="17"/>
      <c r="O50" s="17"/>
      <c r="P50" s="17"/>
      <c r="Q50" s="17"/>
      <c r="R50" s="17"/>
      <c r="S50" s="17"/>
      <c r="T50" s="17"/>
      <c r="U50" s="17"/>
      <c r="V50" s="17"/>
    </row>
    <row r="51" spans="1:22" ht="71.25" customHeight="1" x14ac:dyDescent="0.25">
      <c r="A51" s="18" t="s">
        <v>362</v>
      </c>
      <c r="B51" s="34" t="s">
        <v>409</v>
      </c>
      <c r="C51" s="29" t="str">
        <f>CONCATENATE(ROUND('6.2. Паспорт фин осв ввод'!AB30,2)," млн.руб.")</f>
        <v>0 млн.руб.</v>
      </c>
      <c r="D51" s="353" t="s">
        <v>652</v>
      </c>
      <c r="E51" s="17"/>
      <c r="F51" s="17"/>
      <c r="G51" s="17"/>
      <c r="H51" s="17"/>
      <c r="I51" s="17"/>
      <c r="J51" s="17"/>
      <c r="K51" s="17"/>
      <c r="L51" s="17"/>
      <c r="M51" s="17"/>
      <c r="N51" s="17"/>
      <c r="O51" s="17"/>
      <c r="P51" s="17"/>
      <c r="Q51" s="17"/>
      <c r="R51" s="17"/>
      <c r="S51" s="17"/>
      <c r="T51" s="17"/>
      <c r="U51" s="17"/>
      <c r="V51" s="17"/>
    </row>
    <row r="52" spans="1:22" x14ac:dyDescent="0.25">
      <c r="A52" s="17"/>
      <c r="B52" s="17"/>
      <c r="C52" s="148"/>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48"/>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48"/>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48"/>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48"/>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48"/>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48"/>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48"/>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48"/>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48"/>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48"/>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48"/>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48"/>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48"/>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48"/>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48"/>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48"/>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48"/>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48"/>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48"/>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48"/>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48"/>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48"/>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48"/>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48"/>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48"/>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48"/>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48"/>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48"/>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48"/>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48"/>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48"/>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48"/>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48"/>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48"/>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48"/>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48"/>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48"/>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48"/>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48"/>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48"/>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48"/>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48"/>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48"/>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48"/>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48"/>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48"/>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48"/>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48"/>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48"/>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48"/>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48"/>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48"/>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48"/>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48"/>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48"/>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48"/>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48"/>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48"/>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48"/>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48"/>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48"/>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48"/>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48"/>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48"/>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48"/>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48"/>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48"/>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48"/>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48"/>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48"/>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48"/>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48"/>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48"/>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48"/>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48"/>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48"/>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48"/>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48"/>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48"/>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48"/>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48"/>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48"/>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48"/>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48"/>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48"/>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48"/>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48"/>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48"/>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48"/>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48"/>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48"/>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48"/>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48"/>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48"/>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48"/>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48"/>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48"/>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48"/>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48"/>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48"/>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48"/>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48"/>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48"/>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48"/>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48"/>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48"/>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48"/>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48"/>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48"/>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48"/>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48"/>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48"/>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48"/>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48"/>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48"/>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48"/>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48"/>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48"/>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48"/>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48"/>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48"/>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48"/>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48"/>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48"/>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48"/>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48"/>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48"/>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48"/>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48"/>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48"/>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48"/>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48"/>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48"/>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48"/>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48"/>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48"/>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48"/>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48"/>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48"/>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48"/>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48"/>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48"/>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48"/>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48"/>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48"/>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48"/>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48"/>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48"/>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48"/>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48"/>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48"/>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48"/>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48"/>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48"/>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48"/>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48"/>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48"/>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48"/>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48"/>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48"/>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48"/>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48"/>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48"/>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48"/>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48"/>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48"/>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48"/>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48"/>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48"/>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48"/>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48"/>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48"/>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48"/>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48"/>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48"/>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48"/>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48"/>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48"/>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48"/>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48"/>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48"/>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48"/>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48"/>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48"/>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48"/>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48"/>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48"/>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48"/>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48"/>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48"/>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48"/>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48"/>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48"/>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48"/>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48"/>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48"/>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48"/>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48"/>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48"/>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48"/>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48"/>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48"/>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48"/>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48"/>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48"/>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48"/>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48"/>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48"/>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48"/>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48"/>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48"/>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48"/>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48"/>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48"/>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48"/>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48"/>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48"/>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48"/>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48"/>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48"/>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48"/>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48"/>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48"/>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48"/>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48"/>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48"/>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48"/>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48"/>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48"/>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48"/>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48"/>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48"/>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48"/>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48"/>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48"/>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48"/>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48"/>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48"/>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48"/>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48"/>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48"/>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48"/>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48"/>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48"/>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48"/>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48"/>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48"/>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48"/>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48"/>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48"/>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48"/>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48"/>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48"/>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48"/>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48"/>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48"/>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48"/>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48"/>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48"/>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48"/>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48"/>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48"/>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48"/>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48"/>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48"/>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48"/>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48"/>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48"/>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48"/>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48"/>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48"/>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48"/>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48"/>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48"/>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48"/>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48"/>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48"/>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48"/>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48"/>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48"/>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48"/>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48"/>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48"/>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48"/>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48"/>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48"/>
      <c r="D338" s="17"/>
      <c r="E338" s="17"/>
      <c r="F338" s="17"/>
      <c r="G338" s="17"/>
      <c r="H338" s="17"/>
      <c r="I338" s="17"/>
      <c r="J338" s="17"/>
      <c r="K338" s="17"/>
      <c r="L338" s="17"/>
      <c r="M338" s="17"/>
      <c r="N338" s="17"/>
      <c r="O338" s="17"/>
      <c r="P338" s="17"/>
      <c r="Q338" s="17"/>
      <c r="R338" s="17"/>
      <c r="S338" s="17"/>
      <c r="T338" s="17"/>
      <c r="U338" s="17"/>
      <c r="V338" s="17"/>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A20" sqref="A1:XFD1048576"/>
    </sheetView>
  </sheetViews>
  <sheetFormatPr defaultColWidth="9.140625" defaultRowHeight="15.75" x14ac:dyDescent="0.25"/>
  <cols>
    <col min="1" max="1" width="9.140625" style="126"/>
    <col min="2" max="2" width="57.85546875" style="126" customWidth="1"/>
    <col min="3" max="3" width="13" style="126" customWidth="1"/>
    <col min="4" max="4" width="17.85546875" style="151" customWidth="1"/>
    <col min="5" max="5" width="20.42578125" style="126" customWidth="1"/>
    <col min="6" max="6" width="18.7109375" style="151" customWidth="1"/>
    <col min="7" max="7" width="12.85546875" style="127" customWidth="1"/>
    <col min="8" max="11" width="9" style="127" customWidth="1"/>
    <col min="12" max="12" width="6.7109375" style="126" customWidth="1"/>
    <col min="13" max="13" width="6.85546875" style="126" customWidth="1"/>
    <col min="14" max="14" width="8.5703125" style="126" customWidth="1"/>
    <col min="15" max="17" width="6.140625" style="126" customWidth="1"/>
    <col min="18" max="18" width="7.42578125" style="126" customWidth="1"/>
    <col min="19" max="27" width="6.140625" style="126" customWidth="1"/>
    <col min="28" max="28" width="13.140625" style="126" customWidth="1"/>
    <col min="29" max="29" width="24.85546875" style="151" customWidth="1"/>
    <col min="30" max="16384" width="9.140625" style="126"/>
  </cols>
  <sheetData>
    <row r="1" spans="1:29" ht="18.75" x14ac:dyDescent="0.25">
      <c r="A1" s="127"/>
      <c r="B1" s="127"/>
      <c r="C1" s="127"/>
      <c r="D1" s="152"/>
      <c r="E1" s="127"/>
      <c r="F1" s="152"/>
      <c r="L1" s="127"/>
      <c r="M1" s="127"/>
      <c r="AC1" s="156" t="s">
        <v>67</v>
      </c>
    </row>
    <row r="2" spans="1:29" ht="18.75" x14ac:dyDescent="0.3">
      <c r="A2" s="127"/>
      <c r="B2" s="127"/>
      <c r="C2" s="127"/>
      <c r="D2" s="152"/>
      <c r="E2" s="127"/>
      <c r="F2" s="152"/>
      <c r="L2" s="127"/>
      <c r="M2" s="127"/>
      <c r="AC2" s="157" t="s">
        <v>8</v>
      </c>
    </row>
    <row r="3" spans="1:29" ht="18.75" x14ac:dyDescent="0.3">
      <c r="A3" s="127"/>
      <c r="B3" s="127"/>
      <c r="C3" s="127"/>
      <c r="D3" s="152"/>
      <c r="E3" s="127"/>
      <c r="F3" s="152"/>
      <c r="L3" s="127"/>
      <c r="M3" s="127"/>
      <c r="AC3" s="157" t="s">
        <v>66</v>
      </c>
    </row>
    <row r="4" spans="1:29" ht="18.75" customHeight="1" x14ac:dyDescent="0.25">
      <c r="A4" s="359" t="str">
        <f>'1. паспорт местоположение'!A5:C5</f>
        <v>Год раскрытия информации: 2017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5" s="127"/>
      <c r="B5" s="127"/>
      <c r="C5" s="127"/>
      <c r="D5" s="152"/>
      <c r="E5" s="127"/>
      <c r="F5" s="152"/>
      <c r="L5" s="127"/>
      <c r="M5" s="127"/>
      <c r="AC5" s="157"/>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67"/>
      <c r="B7" s="167"/>
      <c r="C7" s="167"/>
      <c r="D7" s="167"/>
      <c r="E7" s="167"/>
      <c r="F7" s="167"/>
      <c r="G7" s="167"/>
      <c r="H7" s="167"/>
      <c r="I7" s="167"/>
      <c r="J7" s="235"/>
      <c r="K7" s="235"/>
      <c r="L7" s="235"/>
      <c r="M7" s="235"/>
      <c r="N7" s="235"/>
      <c r="O7" s="235"/>
      <c r="P7" s="235"/>
      <c r="Q7" s="235"/>
      <c r="R7" s="235"/>
      <c r="S7" s="235"/>
      <c r="T7" s="235"/>
      <c r="U7" s="235"/>
      <c r="V7" s="235"/>
      <c r="W7" s="235"/>
      <c r="X7" s="235"/>
      <c r="Y7" s="235"/>
      <c r="Z7" s="235"/>
      <c r="AA7" s="235"/>
      <c r="AB7" s="235"/>
      <c r="AC7" s="235"/>
    </row>
    <row r="8" spans="1:29" x14ac:dyDescent="0.25">
      <c r="A8" s="366" t="str">
        <f>'1. паспорт местоположение'!A9:C9</f>
        <v xml:space="preserve">                         АО "Янтарьэнерго"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67"/>
      <c r="B10" s="167"/>
      <c r="C10" s="167"/>
      <c r="D10" s="167"/>
      <c r="E10" s="167"/>
      <c r="F10" s="167"/>
      <c r="G10" s="167"/>
      <c r="H10" s="167"/>
      <c r="I10" s="167"/>
      <c r="J10" s="235"/>
      <c r="K10" s="235"/>
      <c r="L10" s="235"/>
      <c r="M10" s="235"/>
      <c r="N10" s="235"/>
      <c r="O10" s="235"/>
      <c r="P10" s="235"/>
      <c r="Q10" s="235"/>
      <c r="R10" s="235"/>
      <c r="S10" s="235"/>
      <c r="T10" s="235"/>
      <c r="U10" s="235"/>
      <c r="V10" s="235"/>
      <c r="W10" s="235"/>
      <c r="X10" s="235"/>
      <c r="Y10" s="235"/>
      <c r="Z10" s="235"/>
      <c r="AA10" s="235"/>
      <c r="AB10" s="235"/>
      <c r="AC10" s="235"/>
    </row>
    <row r="11" spans="1:29" x14ac:dyDescent="0.25">
      <c r="A11" s="366" t="str">
        <f>'1. паспорт местоположение'!A12:C12</f>
        <v>А_prj_111001_2484</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68"/>
      <c r="B13" s="168"/>
      <c r="C13" s="168"/>
      <c r="D13" s="236"/>
      <c r="E13" s="168"/>
      <c r="F13" s="236"/>
      <c r="G13" s="168"/>
      <c r="H13" s="168"/>
      <c r="I13" s="168"/>
      <c r="J13" s="129"/>
      <c r="K13" s="129"/>
      <c r="L13" s="129"/>
      <c r="M13" s="129"/>
      <c r="N13" s="129"/>
      <c r="O13" s="129"/>
      <c r="P13" s="129"/>
      <c r="Q13" s="129"/>
      <c r="R13" s="129"/>
      <c r="S13" s="129"/>
      <c r="T13" s="129"/>
      <c r="U13" s="129"/>
      <c r="V13" s="129"/>
      <c r="W13" s="129"/>
      <c r="X13" s="129"/>
      <c r="Y13" s="129"/>
      <c r="Z13" s="129"/>
      <c r="AA13" s="129"/>
      <c r="AB13" s="129"/>
      <c r="AC13" s="57"/>
    </row>
    <row r="14" spans="1:29" x14ac:dyDescent="0.25">
      <c r="A14" s="372" t="str">
        <f>'1. паспорт местоположение'!A15:C15</f>
        <v xml:space="preserve">Расширение ПС 110/15кВ О-47 "Борисово" </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127"/>
      <c r="L17" s="127"/>
      <c r="M17" s="127"/>
      <c r="N17" s="127"/>
      <c r="O17" s="127"/>
      <c r="P17" s="127"/>
      <c r="Q17" s="127"/>
      <c r="R17" s="127"/>
      <c r="S17" s="127"/>
      <c r="T17" s="127"/>
      <c r="U17" s="127"/>
      <c r="V17" s="127"/>
      <c r="W17" s="127"/>
      <c r="X17" s="127"/>
      <c r="Y17" s="127"/>
      <c r="Z17" s="127"/>
      <c r="AA17" s="127"/>
      <c r="AB17" s="127"/>
    </row>
    <row r="18" spans="1:32" x14ac:dyDescent="0.25">
      <c r="A18" s="448" t="s">
        <v>384</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127"/>
      <c r="B19" s="127"/>
      <c r="C19" s="127"/>
      <c r="D19" s="152"/>
      <c r="E19" s="127"/>
      <c r="F19" s="152"/>
      <c r="L19" s="127"/>
      <c r="M19" s="127"/>
      <c r="N19" s="127"/>
      <c r="O19" s="127"/>
      <c r="P19" s="127"/>
      <c r="Q19" s="127"/>
      <c r="R19" s="127"/>
      <c r="S19" s="127"/>
      <c r="T19" s="127"/>
      <c r="U19" s="127"/>
      <c r="V19" s="127"/>
      <c r="W19" s="127"/>
      <c r="X19" s="127"/>
      <c r="Y19" s="127"/>
      <c r="Z19" s="127"/>
      <c r="AA19" s="127"/>
      <c r="AB19" s="127"/>
    </row>
    <row r="20" spans="1:32" ht="33" customHeight="1" x14ac:dyDescent="0.25">
      <c r="A20" s="445" t="s">
        <v>191</v>
      </c>
      <c r="B20" s="445" t="s">
        <v>190</v>
      </c>
      <c r="C20" s="427" t="s">
        <v>189</v>
      </c>
      <c r="D20" s="427"/>
      <c r="E20" s="447" t="s">
        <v>188</v>
      </c>
      <c r="F20" s="447"/>
      <c r="G20" s="445" t="s">
        <v>461</v>
      </c>
      <c r="H20" s="438" t="s">
        <v>463</v>
      </c>
      <c r="I20" s="439"/>
      <c r="J20" s="439"/>
      <c r="K20" s="439"/>
      <c r="L20" s="438" t="s">
        <v>464</v>
      </c>
      <c r="M20" s="439"/>
      <c r="N20" s="439"/>
      <c r="O20" s="439"/>
      <c r="P20" s="438" t="s">
        <v>465</v>
      </c>
      <c r="Q20" s="439"/>
      <c r="R20" s="439"/>
      <c r="S20" s="439"/>
      <c r="T20" s="438" t="s">
        <v>466</v>
      </c>
      <c r="U20" s="439"/>
      <c r="V20" s="439"/>
      <c r="W20" s="439"/>
      <c r="X20" s="438" t="s">
        <v>467</v>
      </c>
      <c r="Y20" s="439"/>
      <c r="Z20" s="439"/>
      <c r="AA20" s="439"/>
      <c r="AB20" s="449" t="s">
        <v>187</v>
      </c>
      <c r="AC20" s="449"/>
      <c r="AD20" s="56"/>
      <c r="AE20" s="56"/>
      <c r="AF20" s="56"/>
    </row>
    <row r="21" spans="1:32" ht="99.75" customHeight="1" x14ac:dyDescent="0.25">
      <c r="A21" s="446"/>
      <c r="B21" s="446"/>
      <c r="C21" s="427"/>
      <c r="D21" s="427"/>
      <c r="E21" s="447"/>
      <c r="F21" s="447"/>
      <c r="G21" s="446"/>
      <c r="H21" s="427" t="s">
        <v>2</v>
      </c>
      <c r="I21" s="427"/>
      <c r="J21" s="427" t="s">
        <v>529</v>
      </c>
      <c r="K21" s="427"/>
      <c r="L21" s="427" t="s">
        <v>2</v>
      </c>
      <c r="M21" s="427"/>
      <c r="N21" s="427" t="s">
        <v>185</v>
      </c>
      <c r="O21" s="427"/>
      <c r="P21" s="427" t="s">
        <v>2</v>
      </c>
      <c r="Q21" s="427"/>
      <c r="R21" s="427" t="s">
        <v>185</v>
      </c>
      <c r="S21" s="427"/>
      <c r="T21" s="427" t="s">
        <v>2</v>
      </c>
      <c r="U21" s="427"/>
      <c r="V21" s="427" t="s">
        <v>185</v>
      </c>
      <c r="W21" s="427"/>
      <c r="X21" s="427" t="s">
        <v>2</v>
      </c>
      <c r="Y21" s="427"/>
      <c r="Z21" s="427" t="s">
        <v>185</v>
      </c>
      <c r="AA21" s="427"/>
      <c r="AB21" s="449"/>
      <c r="AC21" s="449"/>
    </row>
    <row r="22" spans="1:32" ht="89.25" customHeight="1" x14ac:dyDescent="0.25">
      <c r="A22" s="435"/>
      <c r="B22" s="435"/>
      <c r="C22" s="175" t="s">
        <v>2</v>
      </c>
      <c r="D22" s="175" t="s">
        <v>185</v>
      </c>
      <c r="E22" s="237" t="s">
        <v>462</v>
      </c>
      <c r="F22" s="237" t="s">
        <v>597</v>
      </c>
      <c r="G22" s="435"/>
      <c r="H22" s="238" t="s">
        <v>363</v>
      </c>
      <c r="I22" s="238" t="s">
        <v>364</v>
      </c>
      <c r="J22" s="238" t="s">
        <v>363</v>
      </c>
      <c r="K22" s="238" t="s">
        <v>364</v>
      </c>
      <c r="L22" s="238" t="s">
        <v>363</v>
      </c>
      <c r="M22" s="238" t="s">
        <v>364</v>
      </c>
      <c r="N22" s="238" t="s">
        <v>363</v>
      </c>
      <c r="O22" s="238" t="s">
        <v>364</v>
      </c>
      <c r="P22" s="238" t="s">
        <v>363</v>
      </c>
      <c r="Q22" s="238" t="s">
        <v>364</v>
      </c>
      <c r="R22" s="238" t="s">
        <v>363</v>
      </c>
      <c r="S22" s="238" t="s">
        <v>364</v>
      </c>
      <c r="T22" s="238" t="s">
        <v>363</v>
      </c>
      <c r="U22" s="238" t="s">
        <v>364</v>
      </c>
      <c r="V22" s="238" t="s">
        <v>363</v>
      </c>
      <c r="W22" s="238" t="s">
        <v>364</v>
      </c>
      <c r="X22" s="238" t="s">
        <v>363</v>
      </c>
      <c r="Y22" s="238" t="s">
        <v>364</v>
      </c>
      <c r="Z22" s="238" t="s">
        <v>363</v>
      </c>
      <c r="AA22" s="238" t="s">
        <v>364</v>
      </c>
      <c r="AB22" s="175" t="s">
        <v>186</v>
      </c>
      <c r="AC22" s="175" t="s">
        <v>185</v>
      </c>
    </row>
    <row r="23" spans="1:32" ht="19.5" customHeight="1" x14ac:dyDescent="0.25">
      <c r="A23" s="174">
        <v>1</v>
      </c>
      <c r="B23" s="174">
        <f>A23+1</f>
        <v>2</v>
      </c>
      <c r="C23" s="174">
        <f t="shared" ref="C23:AC23" si="0">B23+1</f>
        <v>3</v>
      </c>
      <c r="D23" s="174">
        <f t="shared" si="0"/>
        <v>4</v>
      </c>
      <c r="E23" s="174">
        <f t="shared" si="0"/>
        <v>5</v>
      </c>
      <c r="F23" s="174">
        <f t="shared" si="0"/>
        <v>6</v>
      </c>
      <c r="G23" s="174">
        <f t="shared" si="0"/>
        <v>7</v>
      </c>
      <c r="H23" s="174">
        <f t="shared" si="0"/>
        <v>8</v>
      </c>
      <c r="I23" s="174">
        <f t="shared" si="0"/>
        <v>9</v>
      </c>
      <c r="J23" s="174">
        <f t="shared" si="0"/>
        <v>10</v>
      </c>
      <c r="K23" s="174">
        <f t="shared" si="0"/>
        <v>11</v>
      </c>
      <c r="L23" s="174">
        <f t="shared" si="0"/>
        <v>12</v>
      </c>
      <c r="M23" s="174">
        <f t="shared" si="0"/>
        <v>13</v>
      </c>
      <c r="N23" s="174">
        <f t="shared" si="0"/>
        <v>14</v>
      </c>
      <c r="O23" s="174">
        <f t="shared" si="0"/>
        <v>15</v>
      </c>
      <c r="P23" s="174">
        <f t="shared" si="0"/>
        <v>16</v>
      </c>
      <c r="Q23" s="174">
        <f t="shared" si="0"/>
        <v>17</v>
      </c>
      <c r="R23" s="174">
        <f t="shared" si="0"/>
        <v>18</v>
      </c>
      <c r="S23" s="174">
        <f t="shared" si="0"/>
        <v>19</v>
      </c>
      <c r="T23" s="174">
        <f t="shared" si="0"/>
        <v>20</v>
      </c>
      <c r="U23" s="174">
        <f t="shared" si="0"/>
        <v>21</v>
      </c>
      <c r="V23" s="174">
        <f t="shared" si="0"/>
        <v>22</v>
      </c>
      <c r="W23" s="174">
        <f t="shared" si="0"/>
        <v>23</v>
      </c>
      <c r="X23" s="174">
        <f t="shared" si="0"/>
        <v>24</v>
      </c>
      <c r="Y23" s="174">
        <f t="shared" si="0"/>
        <v>25</v>
      </c>
      <c r="Z23" s="174">
        <f t="shared" si="0"/>
        <v>26</v>
      </c>
      <c r="AA23" s="174">
        <f t="shared" si="0"/>
        <v>27</v>
      </c>
      <c r="AB23" s="174">
        <f>AA23+1</f>
        <v>28</v>
      </c>
      <c r="AC23" s="174">
        <f t="shared" si="0"/>
        <v>29</v>
      </c>
    </row>
    <row r="24" spans="1:32" s="151" customFormat="1" ht="47.25" customHeight="1" x14ac:dyDescent="0.25">
      <c r="A24" s="54">
        <v>1</v>
      </c>
      <c r="B24" s="53" t="s">
        <v>184</v>
      </c>
      <c r="C24" s="158">
        <v>182.86699999999999</v>
      </c>
      <c r="D24" s="158">
        <f>SUM(D25:D29)</f>
        <v>188.75752</v>
      </c>
      <c r="E24" s="158">
        <f t="shared" ref="E24:AA24" si="1">SUM(E25:E29)</f>
        <v>50.012150503599997</v>
      </c>
      <c r="F24" s="158">
        <f t="shared" si="1"/>
        <v>37.035942357799996</v>
      </c>
      <c r="G24" s="158">
        <f t="shared" si="1"/>
        <v>10.042086226399999</v>
      </c>
      <c r="H24" s="158">
        <f t="shared" si="1"/>
        <v>27.555</v>
      </c>
      <c r="I24" s="158">
        <f t="shared" si="1"/>
        <v>0</v>
      </c>
      <c r="J24" s="158">
        <f t="shared" si="1"/>
        <v>2.9341219193999999</v>
      </c>
      <c r="K24" s="158">
        <f t="shared" si="1"/>
        <v>0</v>
      </c>
      <c r="L24" s="158">
        <f t="shared" si="1"/>
        <v>0</v>
      </c>
      <c r="M24" s="158">
        <f t="shared" si="1"/>
        <v>0</v>
      </c>
      <c r="N24" s="158">
        <f t="shared" si="1"/>
        <v>22.035942357800003</v>
      </c>
      <c r="O24" s="158">
        <f t="shared" si="1"/>
        <v>0</v>
      </c>
      <c r="P24" s="158">
        <f t="shared" si="1"/>
        <v>0</v>
      </c>
      <c r="Q24" s="158">
        <f t="shared" si="1"/>
        <v>0</v>
      </c>
      <c r="R24" s="158">
        <f t="shared" si="1"/>
        <v>15</v>
      </c>
      <c r="S24" s="158">
        <f t="shared" si="1"/>
        <v>0</v>
      </c>
      <c r="T24" s="158">
        <f t="shared" si="1"/>
        <v>0</v>
      </c>
      <c r="U24" s="158">
        <f t="shared" si="1"/>
        <v>0</v>
      </c>
      <c r="V24" s="158">
        <f t="shared" si="1"/>
        <v>0</v>
      </c>
      <c r="W24" s="158">
        <f t="shared" si="1"/>
        <v>0</v>
      </c>
      <c r="X24" s="158">
        <f t="shared" si="1"/>
        <v>0</v>
      </c>
      <c r="Y24" s="158">
        <f t="shared" si="1"/>
        <v>0</v>
      </c>
      <c r="Z24" s="158">
        <f t="shared" si="1"/>
        <v>0</v>
      </c>
      <c r="AA24" s="158">
        <f t="shared" si="1"/>
        <v>0</v>
      </c>
      <c r="AB24" s="158">
        <f t="shared" ref="AB24:AB64" si="2">H24+L24+P24+T24+X24</f>
        <v>27.555</v>
      </c>
      <c r="AC24" s="158">
        <f>SUM(J24,N24,R24,V24,Z24)</f>
        <v>39.970064277200002</v>
      </c>
    </row>
    <row r="25" spans="1:32" ht="24" customHeight="1" x14ac:dyDescent="0.25">
      <c r="A25" s="52" t="s">
        <v>183</v>
      </c>
      <c r="B25" s="37" t="s">
        <v>182</v>
      </c>
      <c r="C25" s="159">
        <v>0</v>
      </c>
      <c r="D25" s="159">
        <v>0</v>
      </c>
      <c r="E25" s="159">
        <v>0</v>
      </c>
      <c r="F25" s="159">
        <f t="shared" ref="F25:F29" si="3">E25-G25-J25</f>
        <v>0</v>
      </c>
      <c r="G25" s="159">
        <v>0</v>
      </c>
      <c r="H25" s="159">
        <v>0</v>
      </c>
      <c r="I25" s="159">
        <v>0</v>
      </c>
      <c r="J25" s="159">
        <v>0</v>
      </c>
      <c r="K25" s="159">
        <v>0</v>
      </c>
      <c r="L25" s="159">
        <v>0</v>
      </c>
      <c r="M25" s="159">
        <v>0</v>
      </c>
      <c r="N25" s="159">
        <v>0</v>
      </c>
      <c r="O25" s="159">
        <v>0</v>
      </c>
      <c r="P25" s="159">
        <v>0</v>
      </c>
      <c r="Q25" s="159">
        <v>0</v>
      </c>
      <c r="R25" s="159">
        <v>0</v>
      </c>
      <c r="S25" s="159">
        <v>0</v>
      </c>
      <c r="T25" s="159">
        <v>0</v>
      </c>
      <c r="U25" s="159">
        <v>0</v>
      </c>
      <c r="V25" s="159">
        <v>0</v>
      </c>
      <c r="W25" s="159">
        <v>0</v>
      </c>
      <c r="X25" s="159">
        <v>0</v>
      </c>
      <c r="Y25" s="159">
        <v>0</v>
      </c>
      <c r="Z25" s="159">
        <v>0</v>
      </c>
      <c r="AA25" s="159">
        <v>0</v>
      </c>
      <c r="AB25" s="159">
        <f t="shared" si="2"/>
        <v>0</v>
      </c>
      <c r="AC25" s="158">
        <f t="shared" ref="AC25:AC64" si="4">SUM(J25,N25,R25,V25,Z25)</f>
        <v>0</v>
      </c>
    </row>
    <row r="26" spans="1:32" x14ac:dyDescent="0.25">
      <c r="A26" s="52" t="s">
        <v>181</v>
      </c>
      <c r="B26" s="37" t="s">
        <v>180</v>
      </c>
      <c r="C26" s="159">
        <v>0</v>
      </c>
      <c r="D26" s="159">
        <v>0</v>
      </c>
      <c r="E26" s="159">
        <v>0</v>
      </c>
      <c r="F26" s="159">
        <f t="shared" si="3"/>
        <v>0</v>
      </c>
      <c r="G26" s="159">
        <v>0</v>
      </c>
      <c r="H26" s="159">
        <v>0</v>
      </c>
      <c r="I26" s="159">
        <v>0</v>
      </c>
      <c r="J26" s="159">
        <v>0</v>
      </c>
      <c r="K26" s="159">
        <v>0</v>
      </c>
      <c r="L26" s="159">
        <v>0</v>
      </c>
      <c r="M26" s="159">
        <v>0</v>
      </c>
      <c r="N26" s="159">
        <v>0</v>
      </c>
      <c r="O26" s="159">
        <v>0</v>
      </c>
      <c r="P26" s="159">
        <v>0</v>
      </c>
      <c r="Q26" s="159">
        <v>0</v>
      </c>
      <c r="R26" s="159">
        <v>0</v>
      </c>
      <c r="S26" s="159">
        <v>0</v>
      </c>
      <c r="T26" s="159">
        <v>0</v>
      </c>
      <c r="U26" s="159">
        <v>0</v>
      </c>
      <c r="V26" s="159">
        <v>0</v>
      </c>
      <c r="W26" s="159">
        <v>0</v>
      </c>
      <c r="X26" s="159">
        <v>0</v>
      </c>
      <c r="Y26" s="159">
        <v>0</v>
      </c>
      <c r="Z26" s="159">
        <v>0</v>
      </c>
      <c r="AA26" s="159">
        <v>0</v>
      </c>
      <c r="AB26" s="159">
        <f t="shared" si="2"/>
        <v>0</v>
      </c>
      <c r="AC26" s="158">
        <f t="shared" si="4"/>
        <v>0</v>
      </c>
    </row>
    <row r="27" spans="1:32" ht="31.5" x14ac:dyDescent="0.25">
      <c r="A27" s="52" t="s">
        <v>179</v>
      </c>
      <c r="B27" s="37" t="s">
        <v>346</v>
      </c>
      <c r="C27" s="159">
        <v>154.97203389830509</v>
      </c>
      <c r="D27" s="159">
        <v>188.75752</v>
      </c>
      <c r="E27" s="159">
        <f>SUM(G27,AC27)</f>
        <v>50.012150503599997</v>
      </c>
      <c r="F27" s="159">
        <f t="shared" si="3"/>
        <v>37.035942357799996</v>
      </c>
      <c r="G27" s="160">
        <v>10.042086226399999</v>
      </c>
      <c r="H27" s="160">
        <v>23.351694915254239</v>
      </c>
      <c r="I27" s="159">
        <v>0</v>
      </c>
      <c r="J27" s="159">
        <v>2.9341219193999999</v>
      </c>
      <c r="K27" s="159">
        <v>0</v>
      </c>
      <c r="L27" s="159">
        <v>0</v>
      </c>
      <c r="M27" s="159">
        <v>0</v>
      </c>
      <c r="N27" s="159">
        <v>22.035942357800003</v>
      </c>
      <c r="O27" s="159">
        <v>0</v>
      </c>
      <c r="P27" s="159">
        <v>0</v>
      </c>
      <c r="Q27" s="159">
        <v>0</v>
      </c>
      <c r="R27" s="159">
        <v>15</v>
      </c>
      <c r="S27" s="159">
        <v>0</v>
      </c>
      <c r="T27" s="159">
        <v>0</v>
      </c>
      <c r="U27" s="159">
        <v>0</v>
      </c>
      <c r="V27" s="159">
        <v>0</v>
      </c>
      <c r="W27" s="159">
        <v>0</v>
      </c>
      <c r="X27" s="159">
        <v>0</v>
      </c>
      <c r="Y27" s="159">
        <v>0</v>
      </c>
      <c r="Z27" s="159">
        <v>0</v>
      </c>
      <c r="AA27" s="159">
        <v>0</v>
      </c>
      <c r="AB27" s="159">
        <f t="shared" si="2"/>
        <v>23.351694915254239</v>
      </c>
      <c r="AC27" s="158">
        <f t="shared" si="4"/>
        <v>39.970064277200002</v>
      </c>
    </row>
    <row r="28" spans="1:32" x14ac:dyDescent="0.25">
      <c r="A28" s="52" t="s">
        <v>178</v>
      </c>
      <c r="B28" s="37" t="s">
        <v>468</v>
      </c>
      <c r="C28" s="159">
        <v>0</v>
      </c>
      <c r="D28" s="159">
        <v>0</v>
      </c>
      <c r="E28" s="159">
        <v>0</v>
      </c>
      <c r="F28" s="159">
        <f t="shared" si="3"/>
        <v>0</v>
      </c>
      <c r="G28" s="159">
        <v>0</v>
      </c>
      <c r="H28" s="159">
        <v>0</v>
      </c>
      <c r="I28" s="159">
        <v>0</v>
      </c>
      <c r="J28" s="159">
        <v>0</v>
      </c>
      <c r="K28" s="159">
        <v>0</v>
      </c>
      <c r="L28" s="159">
        <v>0</v>
      </c>
      <c r="M28" s="159">
        <v>0</v>
      </c>
      <c r="N28" s="159">
        <v>0</v>
      </c>
      <c r="O28" s="159">
        <v>0</v>
      </c>
      <c r="P28" s="159">
        <v>0</v>
      </c>
      <c r="Q28" s="159">
        <v>0</v>
      </c>
      <c r="R28" s="159">
        <v>0</v>
      </c>
      <c r="S28" s="159">
        <v>0</v>
      </c>
      <c r="T28" s="159">
        <v>0</v>
      </c>
      <c r="U28" s="159">
        <v>0</v>
      </c>
      <c r="V28" s="159">
        <v>0</v>
      </c>
      <c r="W28" s="159">
        <v>0</v>
      </c>
      <c r="X28" s="159">
        <v>0</v>
      </c>
      <c r="Y28" s="159">
        <v>0</v>
      </c>
      <c r="Z28" s="159">
        <v>0</v>
      </c>
      <c r="AA28" s="159">
        <v>0</v>
      </c>
      <c r="AB28" s="159">
        <f t="shared" si="2"/>
        <v>0</v>
      </c>
      <c r="AC28" s="158">
        <f t="shared" si="4"/>
        <v>0</v>
      </c>
    </row>
    <row r="29" spans="1:32" x14ac:dyDescent="0.25">
      <c r="A29" s="52" t="s">
        <v>177</v>
      </c>
      <c r="B29" s="55" t="s">
        <v>176</v>
      </c>
      <c r="C29" s="159">
        <v>27.894966101694916</v>
      </c>
      <c r="D29" s="159">
        <v>0</v>
      </c>
      <c r="E29" s="159">
        <v>0</v>
      </c>
      <c r="F29" s="159">
        <f t="shared" si="3"/>
        <v>0</v>
      </c>
      <c r="G29" s="159">
        <v>0</v>
      </c>
      <c r="H29" s="159">
        <v>4.20330508474576</v>
      </c>
      <c r="I29" s="159">
        <v>0</v>
      </c>
      <c r="J29" s="159">
        <v>0</v>
      </c>
      <c r="K29" s="159">
        <v>0</v>
      </c>
      <c r="L29" s="159">
        <v>0</v>
      </c>
      <c r="M29" s="159">
        <v>0</v>
      </c>
      <c r="N29" s="159">
        <v>0</v>
      </c>
      <c r="O29" s="159">
        <v>0</v>
      </c>
      <c r="P29" s="159">
        <v>0</v>
      </c>
      <c r="Q29" s="159">
        <v>0</v>
      </c>
      <c r="R29" s="159">
        <v>0</v>
      </c>
      <c r="S29" s="159">
        <v>0</v>
      </c>
      <c r="T29" s="159">
        <v>0</v>
      </c>
      <c r="U29" s="159">
        <v>0</v>
      </c>
      <c r="V29" s="159">
        <v>0</v>
      </c>
      <c r="W29" s="159">
        <v>0</v>
      </c>
      <c r="X29" s="159">
        <v>0</v>
      </c>
      <c r="Y29" s="159">
        <v>0</v>
      </c>
      <c r="Z29" s="159">
        <v>0</v>
      </c>
      <c r="AA29" s="159">
        <v>0</v>
      </c>
      <c r="AB29" s="159">
        <f t="shared" si="2"/>
        <v>4.20330508474576</v>
      </c>
      <c r="AC29" s="158">
        <f t="shared" si="4"/>
        <v>0</v>
      </c>
    </row>
    <row r="30" spans="1:32" s="151" customFormat="1" ht="47.25" x14ac:dyDescent="0.25">
      <c r="A30" s="54" t="s">
        <v>61</v>
      </c>
      <c r="B30" s="53" t="s">
        <v>175</v>
      </c>
      <c r="C30" s="158">
        <v>154.972033898305</v>
      </c>
      <c r="D30" s="158">
        <f>SUM(D31:D34)</f>
        <v>159.96404504461401</v>
      </c>
      <c r="E30" s="158">
        <f>SUM(E31:E34)</f>
        <v>36.187122054614001</v>
      </c>
      <c r="F30" s="158">
        <f>SUM(F31:F34)</f>
        <v>18.805966264614</v>
      </c>
      <c r="G30" s="158">
        <f t="shared" ref="G30" si="5">SUM(G31:G34)</f>
        <v>8.9877639599999988</v>
      </c>
      <c r="H30" s="158">
        <f t="shared" ref="H30" si="6">SUM(H31:H34)</f>
        <v>0</v>
      </c>
      <c r="I30" s="158">
        <f t="shared" ref="I30" si="7">SUM(I31:I34)</f>
        <v>0</v>
      </c>
      <c r="J30" s="158">
        <f t="shared" ref="J30:AA30" si="8">SUM(J31:J34)</f>
        <v>8.3933918300000006</v>
      </c>
      <c r="K30" s="158">
        <f t="shared" si="8"/>
        <v>0</v>
      </c>
      <c r="L30" s="158">
        <f t="shared" si="8"/>
        <v>0</v>
      </c>
      <c r="M30" s="158">
        <f t="shared" si="8"/>
        <v>0</v>
      </c>
      <c r="N30" s="158">
        <f t="shared" si="8"/>
        <v>18.805966264614</v>
      </c>
      <c r="O30" s="158">
        <f t="shared" si="8"/>
        <v>0</v>
      </c>
      <c r="P30" s="158">
        <f t="shared" si="8"/>
        <v>0</v>
      </c>
      <c r="Q30" s="158">
        <f t="shared" si="8"/>
        <v>0</v>
      </c>
      <c r="R30" s="158">
        <f t="shared" si="8"/>
        <v>0</v>
      </c>
      <c r="S30" s="158">
        <f t="shared" si="8"/>
        <v>0</v>
      </c>
      <c r="T30" s="158">
        <f t="shared" si="8"/>
        <v>0</v>
      </c>
      <c r="U30" s="158">
        <f t="shared" si="8"/>
        <v>0</v>
      </c>
      <c r="V30" s="158">
        <f t="shared" si="8"/>
        <v>0</v>
      </c>
      <c r="W30" s="158">
        <f t="shared" si="8"/>
        <v>0</v>
      </c>
      <c r="X30" s="158">
        <f t="shared" si="8"/>
        <v>0</v>
      </c>
      <c r="Y30" s="158">
        <f t="shared" si="8"/>
        <v>0</v>
      </c>
      <c r="Z30" s="158">
        <f t="shared" si="8"/>
        <v>0</v>
      </c>
      <c r="AA30" s="158">
        <f t="shared" si="8"/>
        <v>0</v>
      </c>
      <c r="AB30" s="158">
        <f t="shared" si="2"/>
        <v>0</v>
      </c>
      <c r="AC30" s="158">
        <f t="shared" si="4"/>
        <v>27.199358094613999</v>
      </c>
    </row>
    <row r="31" spans="1:32" x14ac:dyDescent="0.25">
      <c r="A31" s="54" t="s">
        <v>174</v>
      </c>
      <c r="B31" s="37" t="s">
        <v>173</v>
      </c>
      <c r="C31" s="159">
        <v>9.9009999999999998</v>
      </c>
      <c r="D31" s="159">
        <v>9.9013430000000007</v>
      </c>
      <c r="E31" s="159">
        <v>0</v>
      </c>
      <c r="F31" s="159">
        <f>E31-G31-J31</f>
        <v>0</v>
      </c>
      <c r="G31" s="159">
        <v>0</v>
      </c>
      <c r="H31" s="159">
        <v>0</v>
      </c>
      <c r="I31" s="159">
        <v>0</v>
      </c>
      <c r="J31" s="159">
        <v>0</v>
      </c>
      <c r="K31" s="159">
        <v>0</v>
      </c>
      <c r="L31" s="159">
        <v>0</v>
      </c>
      <c r="M31" s="159">
        <v>0</v>
      </c>
      <c r="N31" s="159">
        <v>0</v>
      </c>
      <c r="O31" s="159">
        <v>0</v>
      </c>
      <c r="P31" s="159">
        <v>0</v>
      </c>
      <c r="Q31" s="159">
        <v>0</v>
      </c>
      <c r="R31" s="159">
        <v>0</v>
      </c>
      <c r="S31" s="159">
        <v>0</v>
      </c>
      <c r="T31" s="159">
        <v>0</v>
      </c>
      <c r="U31" s="159">
        <v>0</v>
      </c>
      <c r="V31" s="159">
        <v>0</v>
      </c>
      <c r="W31" s="159">
        <v>0</v>
      </c>
      <c r="X31" s="159">
        <v>0</v>
      </c>
      <c r="Y31" s="159">
        <v>0</v>
      </c>
      <c r="Z31" s="159">
        <v>0</v>
      </c>
      <c r="AA31" s="159">
        <v>0</v>
      </c>
      <c r="AB31" s="159">
        <f t="shared" si="2"/>
        <v>0</v>
      </c>
      <c r="AC31" s="158">
        <f t="shared" si="4"/>
        <v>0</v>
      </c>
    </row>
    <row r="32" spans="1:32" ht="31.5" x14ac:dyDescent="0.25">
      <c r="A32" s="54" t="s">
        <v>172</v>
      </c>
      <c r="B32" s="37" t="s">
        <v>171</v>
      </c>
      <c r="C32" s="159">
        <v>28.561</v>
      </c>
      <c r="D32" s="159">
        <v>39.900088089999997</v>
      </c>
      <c r="E32" s="159">
        <f>2.278+9.07</f>
        <v>11.348000000000001</v>
      </c>
      <c r="F32" s="159">
        <f t="shared" ref="F32:F34" si="9">E32-G32-J32</f>
        <v>9.07</v>
      </c>
      <c r="G32" s="159">
        <v>2.278</v>
      </c>
      <c r="H32" s="159">
        <v>0</v>
      </c>
      <c r="I32" s="159">
        <v>0</v>
      </c>
      <c r="J32" s="159">
        <v>0</v>
      </c>
      <c r="K32" s="159">
        <v>0</v>
      </c>
      <c r="L32" s="159">
        <v>0</v>
      </c>
      <c r="M32" s="159">
        <v>0</v>
      </c>
      <c r="N32" s="159">
        <v>9.07</v>
      </c>
      <c r="O32" s="159">
        <v>0</v>
      </c>
      <c r="P32" s="159">
        <v>0</v>
      </c>
      <c r="Q32" s="159">
        <v>0</v>
      </c>
      <c r="R32" s="159">
        <v>0</v>
      </c>
      <c r="S32" s="159">
        <v>0</v>
      </c>
      <c r="T32" s="159">
        <v>0</v>
      </c>
      <c r="U32" s="159">
        <v>0</v>
      </c>
      <c r="V32" s="159">
        <v>0</v>
      </c>
      <c r="W32" s="159">
        <v>0</v>
      </c>
      <c r="X32" s="159">
        <v>0</v>
      </c>
      <c r="Y32" s="159">
        <v>0</v>
      </c>
      <c r="Z32" s="159">
        <v>0</v>
      </c>
      <c r="AA32" s="159">
        <v>0</v>
      </c>
      <c r="AB32" s="159">
        <f t="shared" si="2"/>
        <v>0</v>
      </c>
      <c r="AC32" s="158">
        <f t="shared" si="4"/>
        <v>9.07</v>
      </c>
    </row>
    <row r="33" spans="1:29" x14ac:dyDescent="0.25">
      <c r="A33" s="54" t="s">
        <v>170</v>
      </c>
      <c r="B33" s="37" t="s">
        <v>169</v>
      </c>
      <c r="C33" s="159">
        <v>99.878</v>
      </c>
      <c r="D33" s="159">
        <v>102.16197839</v>
      </c>
      <c r="E33" s="159">
        <f>6.560244+8.39339183+9.25900418</f>
        <v>24.212640010000001</v>
      </c>
      <c r="F33" s="159">
        <f t="shared" si="9"/>
        <v>9.2590041799999998</v>
      </c>
      <c r="G33" s="159">
        <v>6.560244</v>
      </c>
      <c r="H33" s="159">
        <v>0</v>
      </c>
      <c r="I33" s="159">
        <v>0</v>
      </c>
      <c r="J33" s="159">
        <v>8.3933918300000006</v>
      </c>
      <c r="K33" s="159">
        <v>0</v>
      </c>
      <c r="L33" s="159">
        <v>0</v>
      </c>
      <c r="M33" s="159">
        <v>0</v>
      </c>
      <c r="N33" s="159">
        <v>9.2590041799999998</v>
      </c>
      <c r="O33" s="159">
        <v>0</v>
      </c>
      <c r="P33" s="159">
        <v>0</v>
      </c>
      <c r="Q33" s="159">
        <v>0</v>
      </c>
      <c r="R33" s="159">
        <v>0</v>
      </c>
      <c r="S33" s="159">
        <v>0</v>
      </c>
      <c r="T33" s="159">
        <v>0</v>
      </c>
      <c r="U33" s="159">
        <v>0</v>
      </c>
      <c r="V33" s="159">
        <v>0</v>
      </c>
      <c r="W33" s="159">
        <v>0</v>
      </c>
      <c r="X33" s="159">
        <v>0</v>
      </c>
      <c r="Y33" s="159">
        <v>0</v>
      </c>
      <c r="Z33" s="159">
        <v>0</v>
      </c>
      <c r="AA33" s="159">
        <v>0</v>
      </c>
      <c r="AB33" s="159">
        <f t="shared" si="2"/>
        <v>0</v>
      </c>
      <c r="AC33" s="158">
        <f t="shared" si="4"/>
        <v>17.65239601</v>
      </c>
    </row>
    <row r="34" spans="1:29" x14ac:dyDescent="0.25">
      <c r="A34" s="54" t="s">
        <v>168</v>
      </c>
      <c r="B34" s="37" t="s">
        <v>167</v>
      </c>
      <c r="C34" s="159">
        <v>16.632033898305099</v>
      </c>
      <c r="D34" s="159">
        <v>8.0006355646140008</v>
      </c>
      <c r="E34" s="159">
        <f>0.05462277+0.09489719+0.476962084614</f>
        <v>0.62648204461400003</v>
      </c>
      <c r="F34" s="159">
        <f t="shared" si="9"/>
        <v>0.47696208461400003</v>
      </c>
      <c r="G34" s="159">
        <f>0.05462277+0.09489719</f>
        <v>0.14951996000000001</v>
      </c>
      <c r="H34" s="159">
        <v>0</v>
      </c>
      <c r="I34" s="159">
        <v>0</v>
      </c>
      <c r="J34" s="159">
        <v>0</v>
      </c>
      <c r="K34" s="159">
        <v>0</v>
      </c>
      <c r="L34" s="159">
        <v>0</v>
      </c>
      <c r="M34" s="159">
        <v>0</v>
      </c>
      <c r="N34" s="159">
        <v>0.47696208461400003</v>
      </c>
      <c r="O34" s="159">
        <v>0</v>
      </c>
      <c r="P34" s="159">
        <v>0</v>
      </c>
      <c r="Q34" s="159">
        <v>0</v>
      </c>
      <c r="R34" s="159">
        <v>0</v>
      </c>
      <c r="S34" s="159">
        <v>0</v>
      </c>
      <c r="T34" s="159">
        <v>0</v>
      </c>
      <c r="U34" s="159">
        <v>0</v>
      </c>
      <c r="V34" s="159">
        <v>0</v>
      </c>
      <c r="W34" s="159">
        <v>0</v>
      </c>
      <c r="X34" s="159">
        <v>0</v>
      </c>
      <c r="Y34" s="159">
        <v>0</v>
      </c>
      <c r="Z34" s="159">
        <v>0</v>
      </c>
      <c r="AA34" s="159">
        <v>0</v>
      </c>
      <c r="AB34" s="159">
        <f t="shared" si="2"/>
        <v>0</v>
      </c>
      <c r="AC34" s="158">
        <f t="shared" si="4"/>
        <v>0.47696208461400003</v>
      </c>
    </row>
    <row r="35" spans="1:29" s="151" customFormat="1" ht="31.5" x14ac:dyDescent="0.25">
      <c r="A35" s="54" t="s">
        <v>60</v>
      </c>
      <c r="B35" s="53" t="s">
        <v>166</v>
      </c>
      <c r="C35" s="158">
        <v>0</v>
      </c>
      <c r="D35" s="159">
        <v>0</v>
      </c>
      <c r="E35" s="161">
        <f t="shared" ref="E35:E64" si="10">G35+AB35</f>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f t="shared" si="2"/>
        <v>0</v>
      </c>
      <c r="AC35" s="158">
        <f t="shared" si="4"/>
        <v>0</v>
      </c>
    </row>
    <row r="36" spans="1:29" ht="31.5" x14ac:dyDescent="0.25">
      <c r="A36" s="52" t="s">
        <v>165</v>
      </c>
      <c r="B36" s="239" t="s">
        <v>164</v>
      </c>
      <c r="C36" s="162">
        <v>0</v>
      </c>
      <c r="D36" s="159">
        <v>0</v>
      </c>
      <c r="E36" s="159">
        <f t="shared" si="10"/>
        <v>0</v>
      </c>
      <c r="F36" s="158">
        <v>0</v>
      </c>
      <c r="G36" s="159">
        <v>0</v>
      </c>
      <c r="H36" s="159">
        <v>0</v>
      </c>
      <c r="I36" s="159">
        <v>0</v>
      </c>
      <c r="J36" s="159">
        <v>0</v>
      </c>
      <c r="K36" s="159">
        <v>0</v>
      </c>
      <c r="L36" s="159">
        <v>0</v>
      </c>
      <c r="M36" s="159">
        <v>0</v>
      </c>
      <c r="N36" s="159">
        <v>0</v>
      </c>
      <c r="O36" s="159">
        <v>0</v>
      </c>
      <c r="P36" s="159">
        <v>0</v>
      </c>
      <c r="Q36" s="159">
        <v>0</v>
      </c>
      <c r="R36" s="159">
        <v>0</v>
      </c>
      <c r="S36" s="159">
        <v>0</v>
      </c>
      <c r="T36" s="159">
        <v>0</v>
      </c>
      <c r="U36" s="159">
        <v>0</v>
      </c>
      <c r="V36" s="159">
        <v>0</v>
      </c>
      <c r="W36" s="159">
        <v>0</v>
      </c>
      <c r="X36" s="159">
        <v>0</v>
      </c>
      <c r="Y36" s="159">
        <v>0</v>
      </c>
      <c r="Z36" s="159">
        <v>0</v>
      </c>
      <c r="AA36" s="159">
        <v>0</v>
      </c>
      <c r="AB36" s="159">
        <f t="shared" si="2"/>
        <v>0</v>
      </c>
      <c r="AC36" s="158">
        <f t="shared" si="4"/>
        <v>0</v>
      </c>
    </row>
    <row r="37" spans="1:29" x14ac:dyDescent="0.25">
      <c r="A37" s="52" t="s">
        <v>163</v>
      </c>
      <c r="B37" s="239" t="s">
        <v>153</v>
      </c>
      <c r="C37" s="162">
        <f>2*25</f>
        <v>50</v>
      </c>
      <c r="D37" s="162">
        <f>2*25</f>
        <v>50</v>
      </c>
      <c r="E37" s="159">
        <f t="shared" si="10"/>
        <v>0</v>
      </c>
      <c r="F37" s="158">
        <v>0</v>
      </c>
      <c r="G37" s="159">
        <v>0</v>
      </c>
      <c r="H37" s="159">
        <v>0</v>
      </c>
      <c r="I37" s="159">
        <v>0</v>
      </c>
      <c r="J37" s="159">
        <v>0</v>
      </c>
      <c r="K37" s="159">
        <v>0</v>
      </c>
      <c r="L37" s="159">
        <v>0</v>
      </c>
      <c r="M37" s="159">
        <v>0</v>
      </c>
      <c r="N37" s="159">
        <v>0</v>
      </c>
      <c r="O37" s="159">
        <v>0</v>
      </c>
      <c r="P37" s="159">
        <v>0</v>
      </c>
      <c r="Q37" s="159">
        <v>0</v>
      </c>
      <c r="R37" s="159">
        <v>0</v>
      </c>
      <c r="S37" s="159">
        <v>0</v>
      </c>
      <c r="T37" s="159">
        <v>0</v>
      </c>
      <c r="U37" s="159">
        <v>0</v>
      </c>
      <c r="V37" s="159">
        <v>0</v>
      </c>
      <c r="W37" s="159">
        <v>0</v>
      </c>
      <c r="X37" s="159">
        <v>0</v>
      </c>
      <c r="Y37" s="159">
        <v>0</v>
      </c>
      <c r="Z37" s="159">
        <v>0</v>
      </c>
      <c r="AA37" s="159">
        <v>0</v>
      </c>
      <c r="AB37" s="159">
        <f t="shared" si="2"/>
        <v>0</v>
      </c>
      <c r="AC37" s="158">
        <f t="shared" si="4"/>
        <v>0</v>
      </c>
    </row>
    <row r="38" spans="1:29" x14ac:dyDescent="0.25">
      <c r="A38" s="52" t="s">
        <v>162</v>
      </c>
      <c r="B38" s="239" t="s">
        <v>151</v>
      </c>
      <c r="C38" s="162">
        <v>0</v>
      </c>
      <c r="D38" s="159">
        <v>0</v>
      </c>
      <c r="E38" s="159">
        <f t="shared" si="10"/>
        <v>0</v>
      </c>
      <c r="F38" s="158">
        <v>0</v>
      </c>
      <c r="G38" s="159">
        <v>0</v>
      </c>
      <c r="H38" s="159">
        <v>0</v>
      </c>
      <c r="I38" s="159">
        <v>0</v>
      </c>
      <c r="J38" s="159">
        <v>0</v>
      </c>
      <c r="K38" s="159">
        <v>0</v>
      </c>
      <c r="L38" s="159">
        <v>0</v>
      </c>
      <c r="M38" s="159">
        <v>0</v>
      </c>
      <c r="N38" s="159">
        <v>0</v>
      </c>
      <c r="O38" s="159">
        <v>0</v>
      </c>
      <c r="P38" s="159">
        <v>0</v>
      </c>
      <c r="Q38" s="159">
        <v>0</v>
      </c>
      <c r="R38" s="159">
        <v>0</v>
      </c>
      <c r="S38" s="159">
        <v>0</v>
      </c>
      <c r="T38" s="159">
        <v>0</v>
      </c>
      <c r="U38" s="159">
        <v>0</v>
      </c>
      <c r="V38" s="159">
        <v>0</v>
      </c>
      <c r="W38" s="159">
        <v>0</v>
      </c>
      <c r="X38" s="159">
        <v>0</v>
      </c>
      <c r="Y38" s="159">
        <v>0</v>
      </c>
      <c r="Z38" s="159">
        <v>0</v>
      </c>
      <c r="AA38" s="159">
        <v>0</v>
      </c>
      <c r="AB38" s="159">
        <f t="shared" si="2"/>
        <v>0</v>
      </c>
      <c r="AC38" s="158">
        <f t="shared" si="4"/>
        <v>0</v>
      </c>
    </row>
    <row r="39" spans="1:29" ht="31.5" x14ac:dyDescent="0.25">
      <c r="A39" s="52" t="s">
        <v>161</v>
      </c>
      <c r="B39" s="37" t="s">
        <v>149</v>
      </c>
      <c r="C39" s="159">
        <v>0</v>
      </c>
      <c r="D39" s="159">
        <v>0</v>
      </c>
      <c r="E39" s="159">
        <f t="shared" si="10"/>
        <v>0</v>
      </c>
      <c r="F39" s="158">
        <v>0</v>
      </c>
      <c r="G39" s="159">
        <v>0</v>
      </c>
      <c r="H39" s="159">
        <v>0</v>
      </c>
      <c r="I39" s="159">
        <v>0</v>
      </c>
      <c r="J39" s="159">
        <v>0</v>
      </c>
      <c r="K39" s="159">
        <v>0</v>
      </c>
      <c r="L39" s="159">
        <v>0</v>
      </c>
      <c r="M39" s="159">
        <v>0</v>
      </c>
      <c r="N39" s="159">
        <v>0</v>
      </c>
      <c r="O39" s="159">
        <v>0</v>
      </c>
      <c r="P39" s="159">
        <v>0</v>
      </c>
      <c r="Q39" s="159">
        <v>0</v>
      </c>
      <c r="R39" s="159">
        <v>0</v>
      </c>
      <c r="S39" s="159">
        <v>0</v>
      </c>
      <c r="T39" s="159">
        <v>0</v>
      </c>
      <c r="U39" s="159">
        <v>0</v>
      </c>
      <c r="V39" s="159">
        <v>0</v>
      </c>
      <c r="W39" s="159">
        <v>0</v>
      </c>
      <c r="X39" s="159">
        <v>0</v>
      </c>
      <c r="Y39" s="159">
        <v>0</v>
      </c>
      <c r="Z39" s="159">
        <v>0</v>
      </c>
      <c r="AA39" s="159">
        <v>0</v>
      </c>
      <c r="AB39" s="159">
        <f t="shared" si="2"/>
        <v>0</v>
      </c>
      <c r="AC39" s="158">
        <f t="shared" si="4"/>
        <v>0</v>
      </c>
    </row>
    <row r="40" spans="1:29" ht="31.5" x14ac:dyDescent="0.25">
      <c r="A40" s="52" t="s">
        <v>160</v>
      </c>
      <c r="B40" s="37" t="s">
        <v>147</v>
      </c>
      <c r="C40" s="159">
        <v>0</v>
      </c>
      <c r="D40" s="159">
        <v>0</v>
      </c>
      <c r="E40" s="159">
        <f t="shared" si="10"/>
        <v>0</v>
      </c>
      <c r="F40" s="158">
        <v>0</v>
      </c>
      <c r="G40" s="159">
        <v>0</v>
      </c>
      <c r="H40" s="159">
        <v>0</v>
      </c>
      <c r="I40" s="159">
        <v>0</v>
      </c>
      <c r="J40" s="159">
        <v>0</v>
      </c>
      <c r="K40" s="159">
        <v>0</v>
      </c>
      <c r="L40" s="159">
        <v>0</v>
      </c>
      <c r="M40" s="159">
        <v>0</v>
      </c>
      <c r="N40" s="159">
        <v>0</v>
      </c>
      <c r="O40" s="159">
        <v>0</v>
      </c>
      <c r="P40" s="159">
        <v>0</v>
      </c>
      <c r="Q40" s="159">
        <v>0</v>
      </c>
      <c r="R40" s="159">
        <v>0</v>
      </c>
      <c r="S40" s="159">
        <v>0</v>
      </c>
      <c r="T40" s="159">
        <v>0</v>
      </c>
      <c r="U40" s="159">
        <v>0</v>
      </c>
      <c r="V40" s="159">
        <v>0</v>
      </c>
      <c r="W40" s="159">
        <v>0</v>
      </c>
      <c r="X40" s="159">
        <v>0</v>
      </c>
      <c r="Y40" s="159">
        <v>0</v>
      </c>
      <c r="Z40" s="159">
        <v>0</v>
      </c>
      <c r="AA40" s="159">
        <v>0</v>
      </c>
      <c r="AB40" s="159">
        <f t="shared" si="2"/>
        <v>0</v>
      </c>
      <c r="AC40" s="158">
        <f t="shared" si="4"/>
        <v>0</v>
      </c>
    </row>
    <row r="41" spans="1:29" x14ac:dyDescent="0.25">
      <c r="A41" s="52" t="s">
        <v>159</v>
      </c>
      <c r="B41" s="37" t="s">
        <v>145</v>
      </c>
      <c r="C41" s="159">
        <v>0</v>
      </c>
      <c r="D41" s="159">
        <v>0</v>
      </c>
      <c r="E41" s="159">
        <f t="shared" si="10"/>
        <v>0</v>
      </c>
      <c r="F41" s="158">
        <v>0</v>
      </c>
      <c r="G41" s="159">
        <v>0</v>
      </c>
      <c r="H41" s="159">
        <v>0</v>
      </c>
      <c r="I41" s="159">
        <v>0</v>
      </c>
      <c r="J41" s="159">
        <v>0</v>
      </c>
      <c r="K41" s="159">
        <v>0</v>
      </c>
      <c r="L41" s="159">
        <v>0</v>
      </c>
      <c r="M41" s="159">
        <v>0</v>
      </c>
      <c r="N41" s="159">
        <v>0</v>
      </c>
      <c r="O41" s="159">
        <v>0</v>
      </c>
      <c r="P41" s="159">
        <v>0</v>
      </c>
      <c r="Q41" s="159">
        <v>0</v>
      </c>
      <c r="R41" s="159">
        <v>0</v>
      </c>
      <c r="S41" s="159">
        <v>0</v>
      </c>
      <c r="T41" s="159">
        <v>0</v>
      </c>
      <c r="U41" s="159">
        <v>0</v>
      </c>
      <c r="V41" s="159">
        <v>0</v>
      </c>
      <c r="W41" s="159">
        <v>0</v>
      </c>
      <c r="X41" s="159">
        <v>0</v>
      </c>
      <c r="Y41" s="159">
        <v>0</v>
      </c>
      <c r="Z41" s="159">
        <v>0</v>
      </c>
      <c r="AA41" s="159">
        <v>0</v>
      </c>
      <c r="AB41" s="159">
        <f t="shared" si="2"/>
        <v>0</v>
      </c>
      <c r="AC41" s="158">
        <f t="shared" si="4"/>
        <v>0</v>
      </c>
    </row>
    <row r="42" spans="1:29" ht="18.75" x14ac:dyDescent="0.25">
      <c r="A42" s="52" t="s">
        <v>158</v>
      </c>
      <c r="B42" s="239" t="s">
        <v>595</v>
      </c>
      <c r="C42" s="162">
        <v>0</v>
      </c>
      <c r="D42" s="159">
        <v>0</v>
      </c>
      <c r="E42" s="159">
        <f t="shared" si="10"/>
        <v>0</v>
      </c>
      <c r="F42" s="158">
        <v>0</v>
      </c>
      <c r="G42" s="159">
        <v>0</v>
      </c>
      <c r="H42" s="159">
        <v>0</v>
      </c>
      <c r="I42" s="159">
        <v>0</v>
      </c>
      <c r="J42" s="159">
        <v>0</v>
      </c>
      <c r="K42" s="159">
        <v>0</v>
      </c>
      <c r="L42" s="159">
        <v>0</v>
      </c>
      <c r="M42" s="159">
        <v>0</v>
      </c>
      <c r="N42" s="159">
        <v>0</v>
      </c>
      <c r="O42" s="159">
        <v>0</v>
      </c>
      <c r="P42" s="159">
        <v>0</v>
      </c>
      <c r="Q42" s="159">
        <v>0</v>
      </c>
      <c r="R42" s="159">
        <v>0</v>
      </c>
      <c r="S42" s="159">
        <v>0</v>
      </c>
      <c r="T42" s="159">
        <v>0</v>
      </c>
      <c r="U42" s="159">
        <v>0</v>
      </c>
      <c r="V42" s="159">
        <v>0</v>
      </c>
      <c r="W42" s="159">
        <v>0</v>
      </c>
      <c r="X42" s="159">
        <v>0</v>
      </c>
      <c r="Y42" s="159">
        <v>0</v>
      </c>
      <c r="Z42" s="159">
        <v>0</v>
      </c>
      <c r="AA42" s="159">
        <v>0</v>
      </c>
      <c r="AB42" s="159">
        <f t="shared" si="2"/>
        <v>0</v>
      </c>
      <c r="AC42" s="158">
        <f t="shared" si="4"/>
        <v>0</v>
      </c>
    </row>
    <row r="43" spans="1:29" s="151" customFormat="1" x14ac:dyDescent="0.25">
      <c r="A43" s="54" t="s">
        <v>59</v>
      </c>
      <c r="B43" s="53" t="s">
        <v>157</v>
      </c>
      <c r="C43" s="158">
        <v>0</v>
      </c>
      <c r="D43" s="159">
        <v>0</v>
      </c>
      <c r="E43" s="158">
        <f t="shared" si="10"/>
        <v>0</v>
      </c>
      <c r="F43" s="158">
        <v>0</v>
      </c>
      <c r="G43" s="158">
        <v>0</v>
      </c>
      <c r="H43" s="158">
        <v>0</v>
      </c>
      <c r="I43" s="158">
        <v>0</v>
      </c>
      <c r="J43" s="158">
        <v>0</v>
      </c>
      <c r="K43" s="158">
        <v>0</v>
      </c>
      <c r="L43" s="158">
        <v>0</v>
      </c>
      <c r="M43" s="158">
        <v>0</v>
      </c>
      <c r="N43" s="158">
        <v>0</v>
      </c>
      <c r="O43" s="158">
        <v>0</v>
      </c>
      <c r="P43" s="158">
        <v>0</v>
      </c>
      <c r="Q43" s="158">
        <v>0</v>
      </c>
      <c r="R43" s="158">
        <v>0</v>
      </c>
      <c r="S43" s="158">
        <v>0</v>
      </c>
      <c r="T43" s="158">
        <v>0</v>
      </c>
      <c r="U43" s="158">
        <v>0</v>
      </c>
      <c r="V43" s="158">
        <v>0</v>
      </c>
      <c r="W43" s="158">
        <v>0</v>
      </c>
      <c r="X43" s="158">
        <v>0</v>
      </c>
      <c r="Y43" s="158">
        <v>0</v>
      </c>
      <c r="Z43" s="158">
        <v>0</v>
      </c>
      <c r="AA43" s="158">
        <v>0</v>
      </c>
      <c r="AB43" s="158">
        <f t="shared" si="2"/>
        <v>0</v>
      </c>
      <c r="AC43" s="158">
        <f t="shared" si="4"/>
        <v>0</v>
      </c>
    </row>
    <row r="44" spans="1:29" x14ac:dyDescent="0.25">
      <c r="A44" s="52" t="s">
        <v>156</v>
      </c>
      <c r="B44" s="37" t="s">
        <v>155</v>
      </c>
      <c r="C44" s="159">
        <v>0</v>
      </c>
      <c r="D44" s="159">
        <v>0</v>
      </c>
      <c r="E44" s="159">
        <f t="shared" si="10"/>
        <v>0</v>
      </c>
      <c r="F44" s="158">
        <v>0</v>
      </c>
      <c r="G44" s="159">
        <v>0</v>
      </c>
      <c r="H44" s="159">
        <v>0</v>
      </c>
      <c r="I44" s="159">
        <v>0</v>
      </c>
      <c r="J44" s="159">
        <v>0</v>
      </c>
      <c r="K44" s="159">
        <v>0</v>
      </c>
      <c r="L44" s="159">
        <v>0</v>
      </c>
      <c r="M44" s="159">
        <v>0</v>
      </c>
      <c r="N44" s="159">
        <v>0</v>
      </c>
      <c r="O44" s="159">
        <v>0</v>
      </c>
      <c r="P44" s="159">
        <v>0</v>
      </c>
      <c r="Q44" s="159">
        <v>0</v>
      </c>
      <c r="R44" s="159">
        <v>0</v>
      </c>
      <c r="S44" s="159">
        <v>0</v>
      </c>
      <c r="T44" s="159">
        <v>0</v>
      </c>
      <c r="U44" s="159">
        <v>0</v>
      </c>
      <c r="V44" s="159">
        <v>0</v>
      </c>
      <c r="W44" s="159">
        <v>0</v>
      </c>
      <c r="X44" s="159">
        <v>0</v>
      </c>
      <c r="Y44" s="159">
        <v>0</v>
      </c>
      <c r="Z44" s="159">
        <v>0</v>
      </c>
      <c r="AA44" s="159">
        <v>0</v>
      </c>
      <c r="AB44" s="159">
        <f t="shared" si="2"/>
        <v>0</v>
      </c>
      <c r="AC44" s="158">
        <f t="shared" si="4"/>
        <v>0</v>
      </c>
    </row>
    <row r="45" spans="1:29" x14ac:dyDescent="0.25">
      <c r="A45" s="52" t="s">
        <v>154</v>
      </c>
      <c r="B45" s="37" t="s">
        <v>153</v>
      </c>
      <c r="C45" s="159">
        <f>C37</f>
        <v>50</v>
      </c>
      <c r="D45" s="159">
        <f>D37</f>
        <v>50</v>
      </c>
      <c r="E45" s="159">
        <f t="shared" si="10"/>
        <v>0</v>
      </c>
      <c r="F45" s="158">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f t="shared" si="2"/>
        <v>0</v>
      </c>
      <c r="AC45" s="158">
        <f t="shared" si="4"/>
        <v>0</v>
      </c>
    </row>
    <row r="46" spans="1:29" x14ac:dyDescent="0.25">
      <c r="A46" s="52" t="s">
        <v>152</v>
      </c>
      <c r="B46" s="37" t="s">
        <v>151</v>
      </c>
      <c r="C46" s="159">
        <v>0</v>
      </c>
      <c r="D46" s="159">
        <v>0</v>
      </c>
      <c r="E46" s="159">
        <f t="shared" si="10"/>
        <v>0</v>
      </c>
      <c r="F46" s="158">
        <v>0</v>
      </c>
      <c r="G46" s="159">
        <v>0</v>
      </c>
      <c r="H46" s="159">
        <v>0</v>
      </c>
      <c r="I46" s="159">
        <v>0</v>
      </c>
      <c r="J46" s="159">
        <v>0</v>
      </c>
      <c r="K46" s="159">
        <v>0</v>
      </c>
      <c r="L46" s="159">
        <v>0</v>
      </c>
      <c r="M46" s="159">
        <v>0</v>
      </c>
      <c r="N46" s="159">
        <v>0</v>
      </c>
      <c r="O46" s="159">
        <v>0</v>
      </c>
      <c r="P46" s="159">
        <v>0</v>
      </c>
      <c r="Q46" s="159">
        <v>0</v>
      </c>
      <c r="R46" s="159">
        <v>0</v>
      </c>
      <c r="S46" s="159">
        <v>0</v>
      </c>
      <c r="T46" s="159">
        <v>0</v>
      </c>
      <c r="U46" s="159">
        <v>0</v>
      </c>
      <c r="V46" s="159">
        <v>0</v>
      </c>
      <c r="W46" s="159">
        <v>0</v>
      </c>
      <c r="X46" s="159">
        <v>0</v>
      </c>
      <c r="Y46" s="159">
        <v>0</v>
      </c>
      <c r="Z46" s="159">
        <v>0</v>
      </c>
      <c r="AA46" s="159">
        <v>0</v>
      </c>
      <c r="AB46" s="159">
        <f t="shared" si="2"/>
        <v>0</v>
      </c>
      <c r="AC46" s="158">
        <f t="shared" si="4"/>
        <v>0</v>
      </c>
    </row>
    <row r="47" spans="1:29" ht="31.5" x14ac:dyDescent="0.25">
      <c r="A47" s="52" t="s">
        <v>150</v>
      </c>
      <c r="B47" s="37" t="s">
        <v>149</v>
      </c>
      <c r="C47" s="159">
        <v>0</v>
      </c>
      <c r="D47" s="159">
        <v>0</v>
      </c>
      <c r="E47" s="159">
        <f t="shared" si="10"/>
        <v>0</v>
      </c>
      <c r="F47" s="158">
        <v>0</v>
      </c>
      <c r="G47" s="159">
        <v>0</v>
      </c>
      <c r="H47" s="159">
        <v>0</v>
      </c>
      <c r="I47" s="159">
        <v>0</v>
      </c>
      <c r="J47" s="159">
        <v>0</v>
      </c>
      <c r="K47" s="159">
        <v>0</v>
      </c>
      <c r="L47" s="159">
        <v>0</v>
      </c>
      <c r="M47" s="159">
        <v>0</v>
      </c>
      <c r="N47" s="159">
        <v>0</v>
      </c>
      <c r="O47" s="159">
        <v>0</v>
      </c>
      <c r="P47" s="159">
        <v>0</v>
      </c>
      <c r="Q47" s="159">
        <v>0</v>
      </c>
      <c r="R47" s="159">
        <v>0</v>
      </c>
      <c r="S47" s="159">
        <v>0</v>
      </c>
      <c r="T47" s="159">
        <v>0</v>
      </c>
      <c r="U47" s="159">
        <v>0</v>
      </c>
      <c r="V47" s="159">
        <v>0</v>
      </c>
      <c r="W47" s="159">
        <v>0</v>
      </c>
      <c r="X47" s="159">
        <v>0</v>
      </c>
      <c r="Y47" s="159">
        <v>0</v>
      </c>
      <c r="Z47" s="159">
        <v>0</v>
      </c>
      <c r="AA47" s="159">
        <v>0</v>
      </c>
      <c r="AB47" s="159">
        <f t="shared" si="2"/>
        <v>0</v>
      </c>
      <c r="AC47" s="158">
        <f t="shared" si="4"/>
        <v>0</v>
      </c>
    </row>
    <row r="48" spans="1:29" ht="31.5" x14ac:dyDescent="0.25">
      <c r="A48" s="52" t="s">
        <v>148</v>
      </c>
      <c r="B48" s="37" t="s">
        <v>147</v>
      </c>
      <c r="C48" s="159">
        <v>0</v>
      </c>
      <c r="D48" s="159">
        <v>0</v>
      </c>
      <c r="E48" s="159">
        <f t="shared" si="10"/>
        <v>0</v>
      </c>
      <c r="F48" s="158">
        <v>0</v>
      </c>
      <c r="G48" s="159">
        <v>0</v>
      </c>
      <c r="H48" s="159">
        <v>0</v>
      </c>
      <c r="I48" s="159">
        <v>0</v>
      </c>
      <c r="J48" s="159">
        <v>0</v>
      </c>
      <c r="K48" s="159">
        <v>0</v>
      </c>
      <c r="L48" s="159">
        <v>0</v>
      </c>
      <c r="M48" s="159">
        <v>0</v>
      </c>
      <c r="N48" s="159">
        <v>0</v>
      </c>
      <c r="O48" s="159">
        <v>0</v>
      </c>
      <c r="P48" s="159">
        <v>0</v>
      </c>
      <c r="Q48" s="159">
        <v>0</v>
      </c>
      <c r="R48" s="159">
        <v>0</v>
      </c>
      <c r="S48" s="159">
        <v>0</v>
      </c>
      <c r="T48" s="159">
        <v>0</v>
      </c>
      <c r="U48" s="159">
        <v>0</v>
      </c>
      <c r="V48" s="159">
        <v>0</v>
      </c>
      <c r="W48" s="159">
        <v>0</v>
      </c>
      <c r="X48" s="159">
        <v>0</v>
      </c>
      <c r="Y48" s="159">
        <v>0</v>
      </c>
      <c r="Z48" s="159">
        <v>0</v>
      </c>
      <c r="AA48" s="159">
        <v>0</v>
      </c>
      <c r="AB48" s="159">
        <f t="shared" si="2"/>
        <v>0</v>
      </c>
      <c r="AC48" s="158">
        <f t="shared" si="4"/>
        <v>0</v>
      </c>
    </row>
    <row r="49" spans="1:29" x14ac:dyDescent="0.25">
      <c r="A49" s="52" t="s">
        <v>146</v>
      </c>
      <c r="B49" s="37" t="s">
        <v>145</v>
      </c>
      <c r="C49" s="159">
        <v>0</v>
      </c>
      <c r="D49" s="159">
        <v>0</v>
      </c>
      <c r="E49" s="159">
        <f t="shared" si="10"/>
        <v>0</v>
      </c>
      <c r="F49" s="158">
        <v>0</v>
      </c>
      <c r="G49" s="159">
        <v>0</v>
      </c>
      <c r="H49" s="159">
        <v>0</v>
      </c>
      <c r="I49" s="159">
        <v>0</v>
      </c>
      <c r="J49" s="159">
        <v>0</v>
      </c>
      <c r="K49" s="159">
        <v>0</v>
      </c>
      <c r="L49" s="159">
        <v>0</v>
      </c>
      <c r="M49" s="159">
        <v>0</v>
      </c>
      <c r="N49" s="159">
        <v>0</v>
      </c>
      <c r="O49" s="159">
        <v>0</v>
      </c>
      <c r="P49" s="159">
        <v>0</v>
      </c>
      <c r="Q49" s="159">
        <v>0</v>
      </c>
      <c r="R49" s="159">
        <v>0</v>
      </c>
      <c r="S49" s="159">
        <v>0</v>
      </c>
      <c r="T49" s="159">
        <v>0</v>
      </c>
      <c r="U49" s="159">
        <v>0</v>
      </c>
      <c r="V49" s="159">
        <v>0</v>
      </c>
      <c r="W49" s="159">
        <v>0</v>
      </c>
      <c r="X49" s="159">
        <v>0</v>
      </c>
      <c r="Y49" s="159">
        <v>0</v>
      </c>
      <c r="Z49" s="159">
        <v>0</v>
      </c>
      <c r="AA49" s="159">
        <v>0</v>
      </c>
      <c r="AB49" s="159">
        <f t="shared" si="2"/>
        <v>0</v>
      </c>
      <c r="AC49" s="158">
        <f t="shared" si="4"/>
        <v>0</v>
      </c>
    </row>
    <row r="50" spans="1:29" ht="18.75" x14ac:dyDescent="0.25">
      <c r="A50" s="52" t="s">
        <v>144</v>
      </c>
      <c r="B50" s="239" t="s">
        <v>595</v>
      </c>
      <c r="C50" s="162">
        <v>0</v>
      </c>
      <c r="D50" s="159">
        <v>0</v>
      </c>
      <c r="E50" s="159">
        <f t="shared" si="10"/>
        <v>0</v>
      </c>
      <c r="F50" s="158">
        <v>0</v>
      </c>
      <c r="G50" s="159">
        <v>0</v>
      </c>
      <c r="H50" s="159">
        <v>0</v>
      </c>
      <c r="I50" s="159">
        <v>0</v>
      </c>
      <c r="J50" s="159">
        <v>0</v>
      </c>
      <c r="K50" s="159">
        <v>0</v>
      </c>
      <c r="L50" s="159">
        <v>0</v>
      </c>
      <c r="M50" s="159">
        <v>0</v>
      </c>
      <c r="N50" s="159">
        <v>0</v>
      </c>
      <c r="O50" s="159">
        <v>0</v>
      </c>
      <c r="P50" s="159">
        <v>0</v>
      </c>
      <c r="Q50" s="159">
        <v>0</v>
      </c>
      <c r="R50" s="159">
        <v>0</v>
      </c>
      <c r="S50" s="159">
        <v>0</v>
      </c>
      <c r="T50" s="159">
        <v>0</v>
      </c>
      <c r="U50" s="159">
        <v>0</v>
      </c>
      <c r="V50" s="159">
        <v>0</v>
      </c>
      <c r="W50" s="159">
        <v>0</v>
      </c>
      <c r="X50" s="159">
        <v>0</v>
      </c>
      <c r="Y50" s="159">
        <v>0</v>
      </c>
      <c r="Z50" s="159">
        <v>0</v>
      </c>
      <c r="AA50" s="159">
        <v>0</v>
      </c>
      <c r="AB50" s="159">
        <f t="shared" si="2"/>
        <v>0</v>
      </c>
      <c r="AC50" s="158">
        <f t="shared" si="4"/>
        <v>0</v>
      </c>
    </row>
    <row r="51" spans="1:29" s="151" customFormat="1" ht="35.25" customHeight="1" x14ac:dyDescent="0.25">
      <c r="A51" s="54" t="s">
        <v>57</v>
      </c>
      <c r="B51" s="53" t="s">
        <v>143</v>
      </c>
      <c r="C51" s="158">
        <v>0</v>
      </c>
      <c r="D51" s="159">
        <v>0</v>
      </c>
      <c r="E51" s="158">
        <f t="shared" si="10"/>
        <v>0</v>
      </c>
      <c r="F51" s="158">
        <v>0</v>
      </c>
      <c r="G51" s="158">
        <v>0</v>
      </c>
      <c r="H51" s="158">
        <v>0</v>
      </c>
      <c r="I51" s="158">
        <v>0</v>
      </c>
      <c r="J51" s="158">
        <v>0</v>
      </c>
      <c r="K51" s="158">
        <v>0</v>
      </c>
      <c r="L51" s="158">
        <v>0</v>
      </c>
      <c r="M51" s="158">
        <v>0</v>
      </c>
      <c r="N51" s="158">
        <v>0</v>
      </c>
      <c r="O51" s="158">
        <v>0</v>
      </c>
      <c r="P51" s="158">
        <v>0</v>
      </c>
      <c r="Q51" s="158">
        <v>0</v>
      </c>
      <c r="R51" s="158">
        <v>0</v>
      </c>
      <c r="S51" s="158">
        <v>0</v>
      </c>
      <c r="T51" s="158">
        <v>0</v>
      </c>
      <c r="U51" s="158">
        <v>0</v>
      </c>
      <c r="V51" s="158">
        <v>0</v>
      </c>
      <c r="W51" s="158">
        <v>0</v>
      </c>
      <c r="X51" s="158">
        <v>0</v>
      </c>
      <c r="Y51" s="158">
        <v>0</v>
      </c>
      <c r="Z51" s="158">
        <v>0</v>
      </c>
      <c r="AA51" s="158">
        <v>0</v>
      </c>
      <c r="AB51" s="158">
        <f t="shared" si="2"/>
        <v>0</v>
      </c>
      <c r="AC51" s="158">
        <f t="shared" si="4"/>
        <v>0</v>
      </c>
    </row>
    <row r="52" spans="1:29" x14ac:dyDescent="0.25">
      <c r="A52" s="52" t="s">
        <v>142</v>
      </c>
      <c r="B52" s="37" t="s">
        <v>141</v>
      </c>
      <c r="C52" s="159">
        <v>154.972033898305</v>
      </c>
      <c r="D52" s="159">
        <f>D30</f>
        <v>159.96404504461401</v>
      </c>
      <c r="E52" s="159">
        <f>SUM(G52,AC52)</f>
        <v>37.790131599999995</v>
      </c>
      <c r="F52" s="159">
        <f t="shared" ref="F52" si="11">E52-G52-J52</f>
        <v>37.790131599999995</v>
      </c>
      <c r="G52" s="159">
        <v>0</v>
      </c>
      <c r="H52" s="159">
        <v>32.797981068305099</v>
      </c>
      <c r="I52" s="159">
        <v>0</v>
      </c>
      <c r="J52" s="159">
        <v>0</v>
      </c>
      <c r="K52" s="159">
        <v>0</v>
      </c>
      <c r="L52" s="159">
        <v>0</v>
      </c>
      <c r="M52" s="159">
        <v>0</v>
      </c>
      <c r="N52" s="159">
        <v>37.790131599999995</v>
      </c>
      <c r="O52" s="159">
        <v>0</v>
      </c>
      <c r="P52" s="159">
        <v>0</v>
      </c>
      <c r="Q52" s="159">
        <v>0</v>
      </c>
      <c r="R52" s="159">
        <v>0</v>
      </c>
      <c r="S52" s="159">
        <v>0</v>
      </c>
      <c r="T52" s="159">
        <v>0</v>
      </c>
      <c r="U52" s="159">
        <v>0</v>
      </c>
      <c r="V52" s="159">
        <v>0</v>
      </c>
      <c r="W52" s="159">
        <v>0</v>
      </c>
      <c r="X52" s="159">
        <v>0</v>
      </c>
      <c r="Y52" s="159">
        <v>0</v>
      </c>
      <c r="Z52" s="159">
        <v>0</v>
      </c>
      <c r="AA52" s="159">
        <v>0</v>
      </c>
      <c r="AB52" s="159">
        <f t="shared" si="2"/>
        <v>32.797981068305099</v>
      </c>
      <c r="AC52" s="158">
        <f t="shared" si="4"/>
        <v>37.790131599999995</v>
      </c>
    </row>
    <row r="53" spans="1:29" x14ac:dyDescent="0.25">
      <c r="A53" s="52" t="s">
        <v>140</v>
      </c>
      <c r="B53" s="37" t="s">
        <v>134</v>
      </c>
      <c r="C53" s="159">
        <v>0</v>
      </c>
      <c r="D53" s="159">
        <v>0</v>
      </c>
      <c r="E53" s="159">
        <f t="shared" si="10"/>
        <v>0</v>
      </c>
      <c r="F53" s="158">
        <v>0</v>
      </c>
      <c r="G53" s="159">
        <v>0</v>
      </c>
      <c r="H53" s="159">
        <v>0</v>
      </c>
      <c r="I53" s="159">
        <v>0</v>
      </c>
      <c r="J53" s="159">
        <v>0</v>
      </c>
      <c r="K53" s="159">
        <v>0</v>
      </c>
      <c r="L53" s="159">
        <v>0</v>
      </c>
      <c r="M53" s="159">
        <v>0</v>
      </c>
      <c r="N53" s="159">
        <v>0</v>
      </c>
      <c r="O53" s="159">
        <v>0</v>
      </c>
      <c r="P53" s="159">
        <v>0</v>
      </c>
      <c r="Q53" s="159">
        <v>0</v>
      </c>
      <c r="R53" s="159">
        <v>0</v>
      </c>
      <c r="S53" s="159">
        <v>0</v>
      </c>
      <c r="T53" s="159">
        <v>0</v>
      </c>
      <c r="U53" s="159">
        <v>0</v>
      </c>
      <c r="V53" s="159">
        <v>0</v>
      </c>
      <c r="W53" s="159">
        <v>0</v>
      </c>
      <c r="X53" s="159">
        <v>0</v>
      </c>
      <c r="Y53" s="159">
        <v>0</v>
      </c>
      <c r="Z53" s="159">
        <v>0</v>
      </c>
      <c r="AA53" s="159">
        <v>0</v>
      </c>
      <c r="AB53" s="159">
        <f t="shared" si="2"/>
        <v>0</v>
      </c>
      <c r="AC53" s="158">
        <f t="shared" si="4"/>
        <v>0</v>
      </c>
    </row>
    <row r="54" spans="1:29" x14ac:dyDescent="0.25">
      <c r="A54" s="52" t="s">
        <v>139</v>
      </c>
      <c r="B54" s="239" t="s">
        <v>133</v>
      </c>
      <c r="C54" s="162">
        <f>C37</f>
        <v>50</v>
      </c>
      <c r="D54" s="162">
        <f>D37</f>
        <v>50</v>
      </c>
      <c r="E54" s="159">
        <f t="shared" si="10"/>
        <v>0</v>
      </c>
      <c r="F54" s="158">
        <v>0</v>
      </c>
      <c r="G54" s="159">
        <v>0</v>
      </c>
      <c r="H54" s="159">
        <v>0</v>
      </c>
      <c r="I54" s="159">
        <v>0</v>
      </c>
      <c r="J54" s="159">
        <v>0</v>
      </c>
      <c r="K54" s="159">
        <v>0</v>
      </c>
      <c r="L54" s="159">
        <v>0</v>
      </c>
      <c r="M54" s="159">
        <v>0</v>
      </c>
      <c r="N54" s="159">
        <v>0</v>
      </c>
      <c r="O54" s="159">
        <v>0</v>
      </c>
      <c r="P54" s="159">
        <v>0</v>
      </c>
      <c r="Q54" s="159">
        <v>0</v>
      </c>
      <c r="R54" s="159">
        <v>0</v>
      </c>
      <c r="S54" s="159">
        <v>0</v>
      </c>
      <c r="T54" s="159">
        <v>0</v>
      </c>
      <c r="U54" s="159">
        <v>0</v>
      </c>
      <c r="V54" s="159">
        <v>0</v>
      </c>
      <c r="W54" s="159">
        <v>0</v>
      </c>
      <c r="X54" s="159">
        <v>0</v>
      </c>
      <c r="Y54" s="159">
        <v>0</v>
      </c>
      <c r="Z54" s="159">
        <v>0</v>
      </c>
      <c r="AA54" s="159">
        <v>0</v>
      </c>
      <c r="AB54" s="159">
        <f t="shared" si="2"/>
        <v>0</v>
      </c>
      <c r="AC54" s="158">
        <f t="shared" si="4"/>
        <v>0</v>
      </c>
    </row>
    <row r="55" spans="1:29" x14ac:dyDescent="0.25">
      <c r="A55" s="52" t="s">
        <v>138</v>
      </c>
      <c r="B55" s="239" t="s">
        <v>132</v>
      </c>
      <c r="C55" s="162">
        <v>0</v>
      </c>
      <c r="D55" s="159">
        <v>0</v>
      </c>
      <c r="E55" s="159">
        <f t="shared" si="10"/>
        <v>0</v>
      </c>
      <c r="F55" s="158">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f t="shared" si="2"/>
        <v>0</v>
      </c>
      <c r="AC55" s="158">
        <f t="shared" si="4"/>
        <v>0</v>
      </c>
    </row>
    <row r="56" spans="1:29" x14ac:dyDescent="0.25">
      <c r="A56" s="52" t="s">
        <v>137</v>
      </c>
      <c r="B56" s="239" t="s">
        <v>131</v>
      </c>
      <c r="C56" s="162">
        <v>0</v>
      </c>
      <c r="D56" s="159">
        <v>0</v>
      </c>
      <c r="E56" s="159">
        <f t="shared" si="10"/>
        <v>0</v>
      </c>
      <c r="F56" s="158">
        <v>0</v>
      </c>
      <c r="G56" s="159">
        <v>0</v>
      </c>
      <c r="H56" s="159">
        <v>0</v>
      </c>
      <c r="I56" s="159">
        <v>0</v>
      </c>
      <c r="J56" s="159">
        <v>0</v>
      </c>
      <c r="K56" s="159">
        <v>0</v>
      </c>
      <c r="L56" s="159">
        <v>0</v>
      </c>
      <c r="M56" s="159">
        <v>0</v>
      </c>
      <c r="N56" s="159">
        <v>0</v>
      </c>
      <c r="O56" s="159">
        <v>0</v>
      </c>
      <c r="P56" s="159">
        <v>0</v>
      </c>
      <c r="Q56" s="159">
        <v>0</v>
      </c>
      <c r="R56" s="159">
        <v>0</v>
      </c>
      <c r="S56" s="159">
        <v>0</v>
      </c>
      <c r="T56" s="159">
        <v>0</v>
      </c>
      <c r="U56" s="159">
        <v>0</v>
      </c>
      <c r="V56" s="159">
        <v>0</v>
      </c>
      <c r="W56" s="159">
        <v>0</v>
      </c>
      <c r="X56" s="159">
        <v>0</v>
      </c>
      <c r="Y56" s="159">
        <v>0</v>
      </c>
      <c r="Z56" s="159">
        <v>0</v>
      </c>
      <c r="AA56" s="159">
        <v>0</v>
      </c>
      <c r="AB56" s="159">
        <f t="shared" si="2"/>
        <v>0</v>
      </c>
      <c r="AC56" s="158">
        <f t="shared" si="4"/>
        <v>0</v>
      </c>
    </row>
    <row r="57" spans="1:29" ht="18.75" x14ac:dyDescent="0.25">
      <c r="A57" s="52" t="s">
        <v>136</v>
      </c>
      <c r="B57" s="239" t="s">
        <v>596</v>
      </c>
      <c r="C57" s="162">
        <v>0</v>
      </c>
      <c r="D57" s="159">
        <v>0</v>
      </c>
      <c r="E57" s="159">
        <f t="shared" si="10"/>
        <v>0</v>
      </c>
      <c r="F57" s="158">
        <v>0</v>
      </c>
      <c r="G57" s="159">
        <v>0</v>
      </c>
      <c r="H57" s="159">
        <v>0</v>
      </c>
      <c r="I57" s="159">
        <v>0</v>
      </c>
      <c r="J57" s="159">
        <v>0</v>
      </c>
      <c r="K57" s="159">
        <v>0</v>
      </c>
      <c r="L57" s="159">
        <v>0</v>
      </c>
      <c r="M57" s="159">
        <v>0</v>
      </c>
      <c r="N57" s="159">
        <v>0</v>
      </c>
      <c r="O57" s="159">
        <v>0</v>
      </c>
      <c r="P57" s="159">
        <v>0</v>
      </c>
      <c r="Q57" s="159">
        <v>0</v>
      </c>
      <c r="R57" s="159">
        <v>0</v>
      </c>
      <c r="S57" s="159">
        <v>0</v>
      </c>
      <c r="T57" s="159">
        <v>0</v>
      </c>
      <c r="U57" s="159">
        <v>0</v>
      </c>
      <c r="V57" s="159">
        <v>0</v>
      </c>
      <c r="W57" s="159">
        <v>0</v>
      </c>
      <c r="X57" s="159">
        <v>0</v>
      </c>
      <c r="Y57" s="159">
        <v>0</v>
      </c>
      <c r="Z57" s="159">
        <v>0</v>
      </c>
      <c r="AA57" s="159">
        <v>0</v>
      </c>
      <c r="AB57" s="159">
        <f t="shared" si="2"/>
        <v>0</v>
      </c>
      <c r="AC57" s="158">
        <f t="shared" si="4"/>
        <v>0</v>
      </c>
    </row>
    <row r="58" spans="1:29" s="151" customFormat="1" ht="36.75" customHeight="1" x14ac:dyDescent="0.25">
      <c r="A58" s="54" t="s">
        <v>56</v>
      </c>
      <c r="B58" s="240" t="s">
        <v>216</v>
      </c>
      <c r="C58" s="163">
        <v>0</v>
      </c>
      <c r="D58" s="159">
        <v>0</v>
      </c>
      <c r="E58" s="158">
        <f t="shared" si="10"/>
        <v>0</v>
      </c>
      <c r="F58" s="158">
        <v>0</v>
      </c>
      <c r="G58" s="158">
        <v>0</v>
      </c>
      <c r="H58" s="158">
        <v>0</v>
      </c>
      <c r="I58" s="158">
        <v>0</v>
      </c>
      <c r="J58" s="158">
        <v>0</v>
      </c>
      <c r="K58" s="158">
        <v>0</v>
      </c>
      <c r="L58" s="158">
        <v>0</v>
      </c>
      <c r="M58" s="158">
        <v>0</v>
      </c>
      <c r="N58" s="158">
        <v>0</v>
      </c>
      <c r="O58" s="158">
        <v>0</v>
      </c>
      <c r="P58" s="158">
        <v>0</v>
      </c>
      <c r="Q58" s="158">
        <v>0</v>
      </c>
      <c r="R58" s="158">
        <v>0</v>
      </c>
      <c r="S58" s="158">
        <v>0</v>
      </c>
      <c r="T58" s="158">
        <v>0</v>
      </c>
      <c r="U58" s="158">
        <v>0</v>
      </c>
      <c r="V58" s="158">
        <v>0</v>
      </c>
      <c r="W58" s="158">
        <v>0</v>
      </c>
      <c r="X58" s="158">
        <v>0</v>
      </c>
      <c r="Y58" s="158">
        <v>0</v>
      </c>
      <c r="Z58" s="158">
        <v>0</v>
      </c>
      <c r="AA58" s="158">
        <v>0</v>
      </c>
      <c r="AB58" s="158">
        <f t="shared" si="2"/>
        <v>0</v>
      </c>
      <c r="AC58" s="158">
        <f t="shared" si="4"/>
        <v>0</v>
      </c>
    </row>
    <row r="59" spans="1:29" s="151" customFormat="1" x14ac:dyDescent="0.25">
      <c r="A59" s="54" t="s">
        <v>54</v>
      </c>
      <c r="B59" s="53" t="s">
        <v>135</v>
      </c>
      <c r="C59" s="158">
        <v>0</v>
      </c>
      <c r="D59" s="159">
        <v>0</v>
      </c>
      <c r="E59" s="158">
        <f t="shared" si="10"/>
        <v>0</v>
      </c>
      <c r="F59" s="158">
        <v>0</v>
      </c>
      <c r="G59" s="158">
        <v>0</v>
      </c>
      <c r="H59" s="158">
        <v>0</v>
      </c>
      <c r="I59" s="158">
        <v>0</v>
      </c>
      <c r="J59" s="158">
        <v>0</v>
      </c>
      <c r="K59" s="158">
        <v>0</v>
      </c>
      <c r="L59" s="158">
        <v>0</v>
      </c>
      <c r="M59" s="158">
        <v>0</v>
      </c>
      <c r="N59" s="158">
        <v>0</v>
      </c>
      <c r="O59" s="158">
        <v>0</v>
      </c>
      <c r="P59" s="158">
        <v>0</v>
      </c>
      <c r="Q59" s="158">
        <v>0</v>
      </c>
      <c r="R59" s="158">
        <v>0</v>
      </c>
      <c r="S59" s="158">
        <v>0</v>
      </c>
      <c r="T59" s="158">
        <v>0</v>
      </c>
      <c r="U59" s="158">
        <v>0</v>
      </c>
      <c r="V59" s="158">
        <v>0</v>
      </c>
      <c r="W59" s="158">
        <v>0</v>
      </c>
      <c r="X59" s="158">
        <v>0</v>
      </c>
      <c r="Y59" s="158">
        <v>0</v>
      </c>
      <c r="Z59" s="158">
        <v>0</v>
      </c>
      <c r="AA59" s="158">
        <v>0</v>
      </c>
      <c r="AB59" s="158">
        <f t="shared" si="2"/>
        <v>0</v>
      </c>
      <c r="AC59" s="158">
        <f t="shared" si="4"/>
        <v>0</v>
      </c>
    </row>
    <row r="60" spans="1:29" x14ac:dyDescent="0.25">
      <c r="A60" s="52" t="s">
        <v>210</v>
      </c>
      <c r="B60" s="241" t="s">
        <v>155</v>
      </c>
      <c r="C60" s="164">
        <v>0</v>
      </c>
      <c r="D60" s="159">
        <v>0</v>
      </c>
      <c r="E60" s="159">
        <f t="shared" si="10"/>
        <v>0</v>
      </c>
      <c r="F60" s="158">
        <v>0</v>
      </c>
      <c r="G60" s="159">
        <v>0</v>
      </c>
      <c r="H60" s="159">
        <v>0</v>
      </c>
      <c r="I60" s="159">
        <v>0</v>
      </c>
      <c r="J60" s="159">
        <v>0</v>
      </c>
      <c r="K60" s="159">
        <v>0</v>
      </c>
      <c r="L60" s="159">
        <v>0</v>
      </c>
      <c r="M60" s="159">
        <v>0</v>
      </c>
      <c r="N60" s="159">
        <v>0</v>
      </c>
      <c r="O60" s="159">
        <v>0</v>
      </c>
      <c r="P60" s="159">
        <v>0</v>
      </c>
      <c r="Q60" s="159">
        <v>0</v>
      </c>
      <c r="R60" s="159">
        <v>0</v>
      </c>
      <c r="S60" s="159">
        <v>0</v>
      </c>
      <c r="T60" s="159">
        <v>0</v>
      </c>
      <c r="U60" s="159">
        <v>0</v>
      </c>
      <c r="V60" s="159">
        <v>0</v>
      </c>
      <c r="W60" s="159">
        <v>0</v>
      </c>
      <c r="X60" s="159">
        <v>0</v>
      </c>
      <c r="Y60" s="159">
        <v>0</v>
      </c>
      <c r="Z60" s="159">
        <v>0</v>
      </c>
      <c r="AA60" s="159">
        <v>0</v>
      </c>
      <c r="AB60" s="159">
        <f t="shared" si="2"/>
        <v>0</v>
      </c>
      <c r="AC60" s="158">
        <f t="shared" si="4"/>
        <v>0</v>
      </c>
    </row>
    <row r="61" spans="1:29" x14ac:dyDescent="0.25">
      <c r="A61" s="52" t="s">
        <v>211</v>
      </c>
      <c r="B61" s="241" t="s">
        <v>153</v>
      </c>
      <c r="C61" s="164">
        <f>2*10</f>
        <v>20</v>
      </c>
      <c r="D61" s="159">
        <f>C61</f>
        <v>20</v>
      </c>
      <c r="E61" s="159">
        <f t="shared" si="10"/>
        <v>0</v>
      </c>
      <c r="F61" s="158">
        <v>0</v>
      </c>
      <c r="G61" s="159">
        <v>0</v>
      </c>
      <c r="H61" s="159">
        <v>0</v>
      </c>
      <c r="I61" s="159">
        <v>0</v>
      </c>
      <c r="J61" s="159">
        <v>0</v>
      </c>
      <c r="K61" s="159">
        <v>0</v>
      </c>
      <c r="L61" s="159">
        <v>0</v>
      </c>
      <c r="M61" s="159">
        <v>0</v>
      </c>
      <c r="N61" s="159">
        <v>0</v>
      </c>
      <c r="O61" s="159">
        <v>0</v>
      </c>
      <c r="P61" s="159">
        <v>0</v>
      </c>
      <c r="Q61" s="159">
        <v>0</v>
      </c>
      <c r="R61" s="159">
        <v>0</v>
      </c>
      <c r="S61" s="159">
        <v>0</v>
      </c>
      <c r="T61" s="159">
        <v>0</v>
      </c>
      <c r="U61" s="159">
        <v>0</v>
      </c>
      <c r="V61" s="159">
        <v>0</v>
      </c>
      <c r="W61" s="159">
        <v>0</v>
      </c>
      <c r="X61" s="159">
        <v>0</v>
      </c>
      <c r="Y61" s="159">
        <v>0</v>
      </c>
      <c r="Z61" s="159">
        <v>0</v>
      </c>
      <c r="AA61" s="159">
        <v>0</v>
      </c>
      <c r="AB61" s="159">
        <f t="shared" si="2"/>
        <v>0</v>
      </c>
      <c r="AC61" s="158">
        <f t="shared" si="4"/>
        <v>0</v>
      </c>
    </row>
    <row r="62" spans="1:29" x14ac:dyDescent="0.25">
      <c r="A62" s="52" t="s">
        <v>212</v>
      </c>
      <c r="B62" s="241" t="s">
        <v>151</v>
      </c>
      <c r="C62" s="164">
        <v>0</v>
      </c>
      <c r="D62" s="159">
        <v>0</v>
      </c>
      <c r="E62" s="159">
        <f t="shared" si="10"/>
        <v>0</v>
      </c>
      <c r="F62" s="158">
        <v>0</v>
      </c>
      <c r="G62" s="159">
        <v>0</v>
      </c>
      <c r="H62" s="159">
        <v>0</v>
      </c>
      <c r="I62" s="159">
        <v>0</v>
      </c>
      <c r="J62" s="159">
        <v>0</v>
      </c>
      <c r="K62" s="159">
        <v>0</v>
      </c>
      <c r="L62" s="159">
        <v>0</v>
      </c>
      <c r="M62" s="159">
        <v>0</v>
      </c>
      <c r="N62" s="159">
        <v>0</v>
      </c>
      <c r="O62" s="159">
        <v>0</v>
      </c>
      <c r="P62" s="159">
        <v>0</v>
      </c>
      <c r="Q62" s="159">
        <v>0</v>
      </c>
      <c r="R62" s="159">
        <v>0</v>
      </c>
      <c r="S62" s="159">
        <v>0</v>
      </c>
      <c r="T62" s="159">
        <v>0</v>
      </c>
      <c r="U62" s="159">
        <v>0</v>
      </c>
      <c r="V62" s="159">
        <v>0</v>
      </c>
      <c r="W62" s="159">
        <v>0</v>
      </c>
      <c r="X62" s="159">
        <v>0</v>
      </c>
      <c r="Y62" s="159">
        <v>0</v>
      </c>
      <c r="Z62" s="159">
        <v>0</v>
      </c>
      <c r="AA62" s="159">
        <v>0</v>
      </c>
      <c r="AB62" s="159">
        <f t="shared" si="2"/>
        <v>0</v>
      </c>
      <c r="AC62" s="158">
        <f t="shared" si="4"/>
        <v>0</v>
      </c>
    </row>
    <row r="63" spans="1:29" x14ac:dyDescent="0.25">
      <c r="A63" s="52" t="s">
        <v>213</v>
      </c>
      <c r="B63" s="241" t="s">
        <v>215</v>
      </c>
      <c r="C63" s="164">
        <v>0</v>
      </c>
      <c r="D63" s="159">
        <v>0</v>
      </c>
      <c r="E63" s="159">
        <f t="shared" si="10"/>
        <v>0</v>
      </c>
      <c r="F63" s="158">
        <v>0</v>
      </c>
      <c r="G63" s="159">
        <v>0</v>
      </c>
      <c r="H63" s="159">
        <v>0</v>
      </c>
      <c r="I63" s="159">
        <v>0</v>
      </c>
      <c r="J63" s="159">
        <v>0</v>
      </c>
      <c r="K63" s="159">
        <v>0</v>
      </c>
      <c r="L63" s="159">
        <v>0</v>
      </c>
      <c r="M63" s="159">
        <v>0</v>
      </c>
      <c r="N63" s="159">
        <v>0</v>
      </c>
      <c r="O63" s="159">
        <v>0</v>
      </c>
      <c r="P63" s="159">
        <v>0</v>
      </c>
      <c r="Q63" s="159">
        <v>0</v>
      </c>
      <c r="R63" s="159">
        <v>0</v>
      </c>
      <c r="S63" s="159">
        <v>0</v>
      </c>
      <c r="T63" s="159">
        <v>0</v>
      </c>
      <c r="U63" s="159">
        <v>0</v>
      </c>
      <c r="V63" s="159">
        <v>0</v>
      </c>
      <c r="W63" s="159">
        <v>0</v>
      </c>
      <c r="X63" s="159">
        <v>0</v>
      </c>
      <c r="Y63" s="159">
        <v>0</v>
      </c>
      <c r="Z63" s="159">
        <v>0</v>
      </c>
      <c r="AA63" s="159">
        <v>0</v>
      </c>
      <c r="AB63" s="159">
        <f t="shared" si="2"/>
        <v>0</v>
      </c>
      <c r="AC63" s="158">
        <f t="shared" si="4"/>
        <v>0</v>
      </c>
    </row>
    <row r="64" spans="1:29" ht="18.75" x14ac:dyDescent="0.25">
      <c r="A64" s="52" t="s">
        <v>214</v>
      </c>
      <c r="B64" s="239" t="s">
        <v>596</v>
      </c>
      <c r="C64" s="162">
        <v>0</v>
      </c>
      <c r="D64" s="159">
        <v>0</v>
      </c>
      <c r="E64" s="159">
        <f t="shared" si="10"/>
        <v>0</v>
      </c>
      <c r="F64" s="158">
        <v>0</v>
      </c>
      <c r="G64" s="159">
        <v>0</v>
      </c>
      <c r="H64" s="159">
        <v>0</v>
      </c>
      <c r="I64" s="159">
        <v>0</v>
      </c>
      <c r="J64" s="159">
        <v>0</v>
      </c>
      <c r="K64" s="159">
        <v>0</v>
      </c>
      <c r="L64" s="159">
        <v>0</v>
      </c>
      <c r="M64" s="159">
        <v>0</v>
      </c>
      <c r="N64" s="159">
        <v>0</v>
      </c>
      <c r="O64" s="159">
        <v>0</v>
      </c>
      <c r="P64" s="159">
        <v>0</v>
      </c>
      <c r="Q64" s="159">
        <v>0</v>
      </c>
      <c r="R64" s="159">
        <v>0</v>
      </c>
      <c r="S64" s="159">
        <v>0</v>
      </c>
      <c r="T64" s="159">
        <v>0</v>
      </c>
      <c r="U64" s="159">
        <v>0</v>
      </c>
      <c r="V64" s="159">
        <v>0</v>
      </c>
      <c r="W64" s="159">
        <v>0</v>
      </c>
      <c r="X64" s="159">
        <v>0</v>
      </c>
      <c r="Y64" s="159">
        <v>0</v>
      </c>
      <c r="Z64" s="159">
        <v>0</v>
      </c>
      <c r="AA64" s="159">
        <v>0</v>
      </c>
      <c r="AB64" s="159">
        <f t="shared" si="2"/>
        <v>0</v>
      </c>
      <c r="AC64" s="158">
        <f t="shared" si="4"/>
        <v>0</v>
      </c>
    </row>
    <row r="65" spans="1:28" x14ac:dyDescent="0.25">
      <c r="A65" s="50"/>
      <c r="B65" s="51"/>
      <c r="C65" s="51"/>
      <c r="D65" s="153"/>
      <c r="E65" s="51"/>
      <c r="F65" s="153"/>
      <c r="G65" s="51"/>
      <c r="H65" s="51"/>
      <c r="I65" s="51"/>
      <c r="J65" s="51"/>
      <c r="K65" s="51"/>
      <c r="L65" s="50"/>
      <c r="M65" s="50"/>
      <c r="N65" s="127"/>
      <c r="O65" s="127"/>
      <c r="P65" s="127"/>
      <c r="Q65" s="127"/>
      <c r="R65" s="127"/>
      <c r="S65" s="127"/>
      <c r="T65" s="127"/>
      <c r="U65" s="127"/>
      <c r="V65" s="127"/>
      <c r="W65" s="127"/>
      <c r="X65" s="127"/>
      <c r="Y65" s="127"/>
      <c r="Z65" s="127"/>
      <c r="AA65" s="127"/>
      <c r="AB65" s="127"/>
    </row>
    <row r="66" spans="1:28" ht="54" customHeight="1" x14ac:dyDescent="0.25">
      <c r="A66" s="127"/>
      <c r="B66" s="442"/>
      <c r="C66" s="442"/>
      <c r="D66" s="442"/>
      <c r="E66" s="442"/>
      <c r="F66" s="442"/>
      <c r="G66" s="442"/>
      <c r="H66" s="442"/>
      <c r="I66" s="442"/>
      <c r="J66" s="178"/>
      <c r="K66" s="178"/>
      <c r="L66" s="128"/>
      <c r="M66" s="128"/>
      <c r="N66" s="128"/>
      <c r="O66" s="128"/>
      <c r="P66" s="128"/>
      <c r="Q66" s="128"/>
      <c r="R66" s="128"/>
      <c r="S66" s="128"/>
      <c r="T66" s="128"/>
      <c r="U66" s="128"/>
      <c r="V66" s="128"/>
      <c r="W66" s="128"/>
      <c r="X66" s="128"/>
      <c r="Y66" s="128"/>
      <c r="Z66" s="128"/>
      <c r="AA66" s="128"/>
      <c r="AB66" s="128"/>
    </row>
    <row r="67" spans="1:28" x14ac:dyDescent="0.25">
      <c r="A67" s="127"/>
      <c r="B67" s="127"/>
      <c r="C67" s="127"/>
      <c r="D67" s="152"/>
      <c r="E67" s="127"/>
      <c r="F67" s="152"/>
      <c r="L67" s="127"/>
      <c r="M67" s="127"/>
      <c r="N67" s="127"/>
      <c r="O67" s="127"/>
      <c r="P67" s="127"/>
      <c r="Q67" s="127"/>
      <c r="R67" s="127"/>
      <c r="S67" s="127"/>
      <c r="T67" s="127"/>
      <c r="U67" s="127"/>
      <c r="V67" s="127"/>
      <c r="W67" s="127"/>
      <c r="X67" s="127"/>
      <c r="Y67" s="127"/>
      <c r="Z67" s="127"/>
      <c r="AA67" s="127"/>
      <c r="AB67" s="127"/>
    </row>
    <row r="68" spans="1:28" ht="50.25" customHeight="1" x14ac:dyDescent="0.25">
      <c r="A68" s="127"/>
      <c r="B68" s="443"/>
      <c r="C68" s="443"/>
      <c r="D68" s="443"/>
      <c r="E68" s="443"/>
      <c r="F68" s="443"/>
      <c r="G68" s="443"/>
      <c r="H68" s="443"/>
      <c r="I68" s="443"/>
      <c r="J68" s="179"/>
      <c r="K68" s="179"/>
      <c r="L68" s="127"/>
      <c r="M68" s="127"/>
      <c r="N68" s="127"/>
      <c r="O68" s="127"/>
      <c r="P68" s="127"/>
      <c r="Q68" s="127"/>
      <c r="R68" s="127"/>
      <c r="S68" s="127"/>
      <c r="T68" s="127"/>
      <c r="U68" s="127"/>
      <c r="V68" s="127"/>
      <c r="W68" s="127"/>
      <c r="X68" s="127"/>
      <c r="Y68" s="127"/>
      <c r="Z68" s="127"/>
      <c r="AA68" s="127"/>
      <c r="AB68" s="127"/>
    </row>
    <row r="69" spans="1:28" x14ac:dyDescent="0.25">
      <c r="A69" s="127"/>
      <c r="B69" s="127"/>
      <c r="C69" s="127"/>
      <c r="D69" s="152"/>
      <c r="E69" s="127"/>
      <c r="F69" s="152"/>
      <c r="L69" s="127"/>
      <c r="M69" s="127"/>
      <c r="N69" s="127"/>
      <c r="O69" s="127"/>
      <c r="P69" s="127"/>
      <c r="Q69" s="127"/>
      <c r="R69" s="127"/>
      <c r="S69" s="127"/>
      <c r="T69" s="127"/>
      <c r="U69" s="127"/>
      <c r="V69" s="127"/>
      <c r="W69" s="127"/>
      <c r="X69" s="127"/>
      <c r="Y69" s="127"/>
      <c r="Z69" s="127"/>
      <c r="AA69" s="127"/>
      <c r="AB69" s="127"/>
    </row>
    <row r="70" spans="1:28" ht="36.75" customHeight="1" x14ac:dyDescent="0.25">
      <c r="A70" s="127"/>
      <c r="B70" s="442"/>
      <c r="C70" s="442"/>
      <c r="D70" s="442"/>
      <c r="E70" s="442"/>
      <c r="F70" s="442"/>
      <c r="G70" s="442"/>
      <c r="H70" s="442"/>
      <c r="I70" s="442"/>
      <c r="J70" s="178"/>
      <c r="K70" s="178"/>
      <c r="L70" s="127"/>
      <c r="M70" s="127"/>
      <c r="N70" s="127"/>
      <c r="O70" s="127"/>
      <c r="P70" s="127"/>
      <c r="Q70" s="127"/>
      <c r="R70" s="127"/>
      <c r="S70" s="127"/>
      <c r="T70" s="127"/>
      <c r="U70" s="127"/>
      <c r="V70" s="127"/>
      <c r="W70" s="127"/>
      <c r="X70" s="127"/>
      <c r="Y70" s="127"/>
      <c r="Z70" s="127"/>
      <c r="AA70" s="127"/>
      <c r="AB70" s="127"/>
    </row>
    <row r="71" spans="1:28" x14ac:dyDescent="0.25">
      <c r="A71" s="127"/>
      <c r="B71" s="49"/>
      <c r="C71" s="49"/>
      <c r="D71" s="154"/>
      <c r="E71" s="49"/>
      <c r="F71" s="154"/>
      <c r="L71" s="127"/>
      <c r="M71" s="127"/>
      <c r="N71" s="48"/>
      <c r="O71" s="127"/>
      <c r="P71" s="127"/>
      <c r="Q71" s="127"/>
      <c r="R71" s="127"/>
      <c r="S71" s="127"/>
      <c r="T71" s="127"/>
      <c r="U71" s="127"/>
      <c r="V71" s="127"/>
      <c r="W71" s="127"/>
      <c r="X71" s="127"/>
      <c r="Y71" s="127"/>
      <c r="Z71" s="127"/>
      <c r="AA71" s="127"/>
      <c r="AB71" s="127"/>
    </row>
    <row r="72" spans="1:28" ht="51" customHeight="1" x14ac:dyDescent="0.25">
      <c r="A72" s="127"/>
      <c r="B72" s="442"/>
      <c r="C72" s="442"/>
      <c r="D72" s="442"/>
      <c r="E72" s="442"/>
      <c r="F72" s="442"/>
      <c r="G72" s="442"/>
      <c r="H72" s="442"/>
      <c r="I72" s="442"/>
      <c r="J72" s="178"/>
      <c r="K72" s="178"/>
      <c r="L72" s="127"/>
      <c r="M72" s="127"/>
      <c r="N72" s="48"/>
      <c r="O72" s="127"/>
      <c r="P72" s="127"/>
      <c r="Q72" s="127"/>
      <c r="R72" s="127"/>
      <c r="S72" s="127"/>
      <c r="T72" s="127"/>
      <c r="U72" s="127"/>
      <c r="V72" s="127"/>
      <c r="W72" s="127"/>
      <c r="X72" s="127"/>
      <c r="Y72" s="127"/>
      <c r="Z72" s="127"/>
      <c r="AA72" s="127"/>
      <c r="AB72" s="127"/>
    </row>
    <row r="73" spans="1:28" ht="32.25" customHeight="1" x14ac:dyDescent="0.25">
      <c r="A73" s="127"/>
      <c r="B73" s="443"/>
      <c r="C73" s="443"/>
      <c r="D73" s="443"/>
      <c r="E73" s="443"/>
      <c r="F73" s="443"/>
      <c r="G73" s="443"/>
      <c r="H73" s="443"/>
      <c r="I73" s="443"/>
      <c r="J73" s="179"/>
      <c r="K73" s="179"/>
      <c r="L73" s="127"/>
      <c r="M73" s="127"/>
      <c r="N73" s="127"/>
      <c r="O73" s="127"/>
      <c r="P73" s="127"/>
      <c r="Q73" s="127"/>
      <c r="R73" s="127"/>
      <c r="S73" s="127"/>
      <c r="T73" s="127"/>
      <c r="U73" s="127"/>
      <c r="V73" s="127"/>
      <c r="W73" s="127"/>
      <c r="X73" s="127"/>
      <c r="Y73" s="127"/>
      <c r="Z73" s="127"/>
      <c r="AA73" s="127"/>
      <c r="AB73" s="127"/>
    </row>
    <row r="74" spans="1:28" ht="51.75" customHeight="1" x14ac:dyDescent="0.25">
      <c r="A74" s="127"/>
      <c r="B74" s="442"/>
      <c r="C74" s="442"/>
      <c r="D74" s="442"/>
      <c r="E74" s="442"/>
      <c r="F74" s="442"/>
      <c r="G74" s="442"/>
      <c r="H74" s="442"/>
      <c r="I74" s="442"/>
      <c r="J74" s="178"/>
      <c r="K74" s="178"/>
      <c r="L74" s="127"/>
      <c r="M74" s="127"/>
      <c r="N74" s="127"/>
      <c r="O74" s="127"/>
      <c r="P74" s="127"/>
      <c r="Q74" s="127"/>
      <c r="R74" s="127"/>
      <c r="S74" s="127"/>
      <c r="T74" s="127"/>
      <c r="U74" s="127"/>
      <c r="V74" s="127"/>
      <c r="W74" s="127"/>
      <c r="X74" s="127"/>
      <c r="Y74" s="127"/>
      <c r="Z74" s="127"/>
      <c r="AA74" s="127"/>
      <c r="AB74" s="127"/>
    </row>
    <row r="75" spans="1:28" ht="21.75" customHeight="1" x14ac:dyDescent="0.25">
      <c r="A75" s="127"/>
      <c r="B75" s="440"/>
      <c r="C75" s="440"/>
      <c r="D75" s="440"/>
      <c r="E75" s="440"/>
      <c r="F75" s="440"/>
      <c r="G75" s="440"/>
      <c r="H75" s="440"/>
      <c r="I75" s="440"/>
      <c r="J75" s="176"/>
      <c r="K75" s="176"/>
      <c r="L75" s="47"/>
      <c r="M75" s="47"/>
      <c r="N75" s="127"/>
      <c r="O75" s="127"/>
      <c r="P75" s="127"/>
      <c r="Q75" s="127"/>
      <c r="R75" s="127"/>
      <c r="S75" s="127"/>
      <c r="T75" s="127"/>
      <c r="U75" s="127"/>
      <c r="V75" s="127"/>
      <c r="W75" s="127"/>
      <c r="X75" s="127"/>
      <c r="Y75" s="127"/>
      <c r="Z75" s="127"/>
      <c r="AA75" s="127"/>
      <c r="AB75" s="127"/>
    </row>
    <row r="76" spans="1:28" ht="23.25" customHeight="1" x14ac:dyDescent="0.25">
      <c r="A76" s="127"/>
      <c r="B76" s="47"/>
      <c r="C76" s="47"/>
      <c r="D76" s="155"/>
      <c r="E76" s="47"/>
      <c r="F76" s="155"/>
      <c r="L76" s="127"/>
      <c r="M76" s="127"/>
      <c r="N76" s="127"/>
      <c r="O76" s="127"/>
      <c r="P76" s="127"/>
      <c r="Q76" s="127"/>
      <c r="R76" s="127"/>
      <c r="S76" s="127"/>
      <c r="T76" s="127"/>
      <c r="U76" s="127"/>
      <c r="V76" s="127"/>
      <c r="W76" s="127"/>
      <c r="X76" s="127"/>
      <c r="Y76" s="127"/>
      <c r="Z76" s="127"/>
      <c r="AA76" s="127"/>
      <c r="AB76" s="127"/>
    </row>
    <row r="77" spans="1:28" ht="18.75" customHeight="1" x14ac:dyDescent="0.25">
      <c r="A77" s="127"/>
      <c r="B77" s="441"/>
      <c r="C77" s="441"/>
      <c r="D77" s="441"/>
      <c r="E77" s="441"/>
      <c r="F77" s="441"/>
      <c r="G77" s="441"/>
      <c r="H77" s="441"/>
      <c r="I77" s="441"/>
      <c r="J77" s="177"/>
      <c r="K77" s="177"/>
      <c r="L77" s="127"/>
      <c r="M77" s="127"/>
      <c r="N77" s="127"/>
      <c r="O77" s="127"/>
      <c r="P77" s="127"/>
      <c r="Q77" s="127"/>
      <c r="R77" s="127"/>
      <c r="S77" s="127"/>
      <c r="T77" s="127"/>
      <c r="U77" s="127"/>
      <c r="V77" s="127"/>
      <c r="W77" s="127"/>
      <c r="X77" s="127"/>
      <c r="Y77" s="127"/>
      <c r="Z77" s="127"/>
      <c r="AA77" s="127"/>
      <c r="AB77" s="127"/>
    </row>
    <row r="78" spans="1:28" x14ac:dyDescent="0.25">
      <c r="A78" s="127"/>
      <c r="B78" s="127"/>
      <c r="C78" s="127"/>
      <c r="D78" s="152"/>
      <c r="E78" s="127"/>
      <c r="F78" s="152"/>
      <c r="L78" s="127"/>
      <c r="M78" s="127"/>
      <c r="N78" s="127"/>
      <c r="O78" s="127"/>
      <c r="P78" s="127"/>
      <c r="Q78" s="127"/>
      <c r="R78" s="127"/>
      <c r="S78" s="127"/>
      <c r="T78" s="127"/>
      <c r="U78" s="127"/>
      <c r="V78" s="127"/>
      <c r="W78" s="127"/>
      <c r="X78" s="127"/>
      <c r="Y78" s="127"/>
      <c r="Z78" s="127"/>
      <c r="AA78" s="127"/>
      <c r="AB78" s="127"/>
    </row>
    <row r="79" spans="1:28" x14ac:dyDescent="0.25">
      <c r="A79" s="127"/>
      <c r="B79" s="127"/>
      <c r="C79" s="127"/>
      <c r="D79" s="152"/>
      <c r="E79" s="127"/>
      <c r="F79" s="152"/>
      <c r="L79" s="127"/>
      <c r="M79" s="127"/>
      <c r="N79" s="127"/>
      <c r="O79" s="127"/>
      <c r="P79" s="127"/>
      <c r="Q79" s="127"/>
      <c r="R79" s="127"/>
      <c r="S79" s="127"/>
      <c r="T79" s="127"/>
      <c r="U79" s="127"/>
      <c r="V79" s="127"/>
      <c r="W79" s="127"/>
      <c r="X79" s="127"/>
      <c r="Y79" s="127"/>
      <c r="Z79" s="127"/>
      <c r="AA79" s="127"/>
      <c r="AB79" s="127"/>
    </row>
    <row r="80" spans="1:28" x14ac:dyDescent="0.25">
      <c r="G80" s="126"/>
      <c r="H80" s="126"/>
      <c r="I80" s="126"/>
      <c r="J80" s="126"/>
      <c r="K80" s="126"/>
    </row>
    <row r="81" spans="7:11" x14ac:dyDescent="0.25">
      <c r="G81" s="126"/>
      <c r="H81" s="126"/>
      <c r="I81" s="126"/>
      <c r="J81" s="126"/>
      <c r="K81" s="126"/>
    </row>
    <row r="82" spans="7:11" x14ac:dyDescent="0.25">
      <c r="G82" s="126"/>
      <c r="H82" s="126"/>
      <c r="I82" s="126"/>
      <c r="J82" s="126"/>
      <c r="K82" s="126"/>
    </row>
    <row r="83" spans="7:11" x14ac:dyDescent="0.25">
      <c r="G83" s="126"/>
      <c r="H83" s="126"/>
      <c r="I83" s="126"/>
      <c r="J83" s="126"/>
      <c r="K83" s="126"/>
    </row>
    <row r="84" spans="7:11" x14ac:dyDescent="0.25">
      <c r="G84" s="126"/>
      <c r="H84" s="126"/>
      <c r="I84" s="126"/>
      <c r="J84" s="126"/>
      <c r="K84" s="126"/>
    </row>
    <row r="85" spans="7:11" x14ac:dyDescent="0.25">
      <c r="G85" s="126"/>
      <c r="H85" s="126"/>
      <c r="I85" s="126"/>
      <c r="J85" s="126"/>
      <c r="K85" s="126"/>
    </row>
    <row r="86" spans="7:11" x14ac:dyDescent="0.25">
      <c r="G86" s="126"/>
      <c r="H86" s="126"/>
      <c r="I86" s="126"/>
      <c r="J86" s="126"/>
      <c r="K86" s="126"/>
    </row>
    <row r="87" spans="7:11" x14ac:dyDescent="0.25">
      <c r="G87" s="126"/>
      <c r="H87" s="126"/>
      <c r="I87" s="126"/>
      <c r="J87" s="126"/>
      <c r="K87" s="126"/>
    </row>
    <row r="88" spans="7:11" x14ac:dyDescent="0.25">
      <c r="G88" s="126"/>
      <c r="H88" s="126"/>
      <c r="I88" s="126"/>
      <c r="J88" s="126"/>
      <c r="K88" s="126"/>
    </row>
    <row r="89" spans="7:11" x14ac:dyDescent="0.25">
      <c r="G89" s="126"/>
      <c r="H89" s="126"/>
      <c r="I89" s="126"/>
      <c r="J89" s="126"/>
      <c r="K89" s="126"/>
    </row>
    <row r="90" spans="7:11" x14ac:dyDescent="0.25">
      <c r="G90" s="126"/>
      <c r="H90" s="126"/>
      <c r="I90" s="126"/>
      <c r="J90" s="126"/>
      <c r="K90" s="126"/>
    </row>
    <row r="91" spans="7:11" x14ac:dyDescent="0.25">
      <c r="G91" s="126"/>
      <c r="H91" s="126"/>
      <c r="I91" s="126"/>
      <c r="J91" s="126"/>
      <c r="K91" s="126"/>
    </row>
    <row r="92" spans="7:11" x14ac:dyDescent="0.25">
      <c r="G92" s="126"/>
      <c r="H92" s="126"/>
      <c r="I92" s="126"/>
      <c r="J92" s="126"/>
      <c r="K92" s="126"/>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7:G27 I27:AC27 N26:N29 AC25:AC64 C24:AC26 K26:K29 E24:E34 F25:F29 C28:AC64">
    <cfRule type="cellIs" dxfId="3" priority="2" operator="notEqual">
      <formula>0</formula>
    </cfRule>
  </conditionalFormatting>
  <conditionalFormatting sqref="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92"/>
  <sheetViews>
    <sheetView tabSelected="1" topLeftCell="A20" zoomScale="80" zoomScaleNormal="80" workbookViewId="0">
      <pane xSplit="2" ySplit="4" topLeftCell="C24" activePane="bottomRight" state="frozen"/>
      <selection activeCell="A20" sqref="A20"/>
      <selection pane="topRight" activeCell="C20" sqref="C20"/>
      <selection pane="bottomLeft" activeCell="A24" sqref="A24"/>
      <selection pane="bottomRight" activeCell="O33" sqref="O33"/>
    </sheetView>
  </sheetViews>
  <sheetFormatPr defaultColWidth="9.140625" defaultRowHeight="15.75" x14ac:dyDescent="0.25"/>
  <cols>
    <col min="1" max="1" width="9.140625" style="126"/>
    <col min="2" max="2" width="57.85546875" style="126" customWidth="1"/>
    <col min="3" max="3" width="13" style="126" customWidth="1"/>
    <col min="4" max="4" width="17.85546875" style="151" customWidth="1"/>
    <col min="5" max="5" width="20.42578125" style="126" customWidth="1"/>
    <col min="6" max="6" width="18.7109375" style="151" customWidth="1"/>
    <col min="7" max="7" width="12.85546875" style="127" customWidth="1"/>
    <col min="8" max="11" width="9" style="127" customWidth="1"/>
    <col min="12" max="12" width="6.7109375" style="126" customWidth="1"/>
    <col min="13" max="13" width="6.85546875" style="126" customWidth="1"/>
    <col min="14" max="14" width="8.5703125" style="126" customWidth="1"/>
    <col min="15" max="17" width="6.140625" style="126" customWidth="1"/>
    <col min="18" max="18" width="7.42578125" style="126" customWidth="1"/>
    <col min="19" max="27" width="6.140625" style="126" customWidth="1"/>
    <col min="28" max="28" width="13.140625" style="126" customWidth="1"/>
    <col min="29" max="29" width="24.85546875" style="151" customWidth="1"/>
    <col min="30" max="16384" width="9.140625" style="126"/>
  </cols>
  <sheetData>
    <row r="1" spans="1:29" ht="18.75" x14ac:dyDescent="0.25">
      <c r="A1" s="127"/>
      <c r="B1" s="127"/>
      <c r="C1" s="127"/>
      <c r="D1" s="152"/>
      <c r="E1" s="127"/>
      <c r="F1" s="152"/>
      <c r="L1" s="127"/>
      <c r="M1" s="127"/>
      <c r="AC1" s="156" t="s">
        <v>67</v>
      </c>
    </row>
    <row r="2" spans="1:29" ht="18.75" x14ac:dyDescent="0.3">
      <c r="A2" s="127"/>
      <c r="B2" s="127"/>
      <c r="C2" s="127"/>
      <c r="D2" s="152"/>
      <c r="E2" s="127"/>
      <c r="F2" s="152"/>
      <c r="L2" s="127"/>
      <c r="M2" s="127"/>
      <c r="AC2" s="157" t="s">
        <v>8</v>
      </c>
    </row>
    <row r="3" spans="1:29" ht="18.75" x14ac:dyDescent="0.3">
      <c r="A3" s="127"/>
      <c r="B3" s="127"/>
      <c r="C3" s="127"/>
      <c r="D3" s="152"/>
      <c r="E3" s="127"/>
      <c r="F3" s="152"/>
      <c r="L3" s="127"/>
      <c r="M3" s="127"/>
      <c r="AC3" s="157" t="s">
        <v>66</v>
      </c>
    </row>
    <row r="4" spans="1:29" ht="18.75" customHeight="1" x14ac:dyDescent="0.25">
      <c r="A4" s="359" t="str">
        <f>'1. паспорт местоположение'!A5:C5</f>
        <v>Год раскрытия информации: 2017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5" s="127"/>
      <c r="B5" s="127"/>
      <c r="C5" s="127"/>
      <c r="D5" s="152"/>
      <c r="E5" s="127"/>
      <c r="F5" s="152"/>
      <c r="L5" s="127"/>
      <c r="M5" s="127"/>
      <c r="AC5" s="157"/>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67"/>
      <c r="B7" s="167"/>
      <c r="C7" s="167"/>
      <c r="D7" s="167"/>
      <c r="E7" s="167"/>
      <c r="F7" s="167"/>
      <c r="G7" s="167"/>
      <c r="H7" s="167"/>
      <c r="I7" s="167"/>
      <c r="J7" s="235"/>
      <c r="K7" s="235"/>
      <c r="L7" s="235"/>
      <c r="M7" s="235"/>
      <c r="N7" s="235"/>
      <c r="O7" s="235"/>
      <c r="P7" s="235"/>
      <c r="Q7" s="235"/>
      <c r="R7" s="235"/>
      <c r="S7" s="235"/>
      <c r="T7" s="235"/>
      <c r="U7" s="235"/>
      <c r="V7" s="235"/>
      <c r="W7" s="235"/>
      <c r="X7" s="235"/>
      <c r="Y7" s="235"/>
      <c r="Z7" s="235"/>
      <c r="AA7" s="235"/>
      <c r="AB7" s="235"/>
      <c r="AC7" s="235"/>
    </row>
    <row r="8" spans="1:29" x14ac:dyDescent="0.25">
      <c r="A8" s="366" t="str">
        <f>'1. паспорт местоположение'!A9:C9</f>
        <v xml:space="preserve">                         АО "Янтарьэнерго"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67"/>
      <c r="B10" s="167"/>
      <c r="C10" s="167"/>
      <c r="D10" s="167"/>
      <c r="E10" s="167"/>
      <c r="F10" s="167"/>
      <c r="G10" s="167"/>
      <c r="H10" s="167"/>
      <c r="I10" s="167"/>
      <c r="J10" s="235"/>
      <c r="K10" s="235"/>
      <c r="L10" s="235"/>
      <c r="M10" s="235"/>
      <c r="N10" s="235"/>
      <c r="O10" s="235"/>
      <c r="P10" s="235"/>
      <c r="Q10" s="235"/>
      <c r="R10" s="235"/>
      <c r="S10" s="235"/>
      <c r="T10" s="235"/>
      <c r="U10" s="235"/>
      <c r="V10" s="235"/>
      <c r="W10" s="235"/>
      <c r="X10" s="235"/>
      <c r="Y10" s="235"/>
      <c r="Z10" s="235"/>
      <c r="AA10" s="235"/>
      <c r="AB10" s="235"/>
      <c r="AC10" s="235"/>
    </row>
    <row r="11" spans="1:29" x14ac:dyDescent="0.25">
      <c r="A11" s="366" t="str">
        <f>'1. паспорт местоположение'!A12:C12</f>
        <v>А_prj_111001_2484</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68"/>
      <c r="B13" s="168"/>
      <c r="C13" s="168"/>
      <c r="D13" s="236"/>
      <c r="E13" s="168"/>
      <c r="F13" s="236"/>
      <c r="G13" s="168"/>
      <c r="H13" s="168"/>
      <c r="I13" s="168"/>
      <c r="J13" s="129"/>
      <c r="K13" s="129"/>
      <c r="L13" s="129"/>
      <c r="M13" s="129"/>
      <c r="N13" s="129"/>
      <c r="O13" s="129"/>
      <c r="P13" s="129"/>
      <c r="Q13" s="129"/>
      <c r="R13" s="129"/>
      <c r="S13" s="129"/>
      <c r="T13" s="129"/>
      <c r="U13" s="129"/>
      <c r="V13" s="129"/>
      <c r="W13" s="129"/>
      <c r="X13" s="129"/>
      <c r="Y13" s="129"/>
      <c r="Z13" s="129"/>
      <c r="AA13" s="129"/>
      <c r="AB13" s="129"/>
      <c r="AC13" s="57"/>
    </row>
    <row r="14" spans="1:29" x14ac:dyDescent="0.25">
      <c r="A14" s="372" t="str">
        <f>'1. паспорт местоположение'!A15:C15</f>
        <v xml:space="preserve">Расширение ПС 110/15кВ О-47 "Борисово" </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127"/>
      <c r="L17" s="127"/>
      <c r="M17" s="127"/>
      <c r="N17" s="127"/>
      <c r="O17" s="127"/>
      <c r="P17" s="127"/>
      <c r="Q17" s="127"/>
      <c r="R17" s="127"/>
      <c r="S17" s="127"/>
      <c r="T17" s="127"/>
      <c r="U17" s="127"/>
      <c r="V17" s="127"/>
      <c r="W17" s="127"/>
      <c r="X17" s="127"/>
      <c r="Y17" s="127"/>
      <c r="Z17" s="127"/>
      <c r="AA17" s="127"/>
      <c r="AB17" s="127"/>
    </row>
    <row r="18" spans="1:32" x14ac:dyDescent="0.25">
      <c r="A18" s="448" t="s">
        <v>384</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127"/>
      <c r="B19" s="127"/>
      <c r="C19" s="127"/>
      <c r="D19" s="152"/>
      <c r="E19" s="127"/>
      <c r="F19" s="152"/>
      <c r="L19" s="127"/>
      <c r="M19" s="127"/>
      <c r="N19" s="127"/>
      <c r="O19" s="127"/>
      <c r="P19" s="127"/>
      <c r="Q19" s="127"/>
      <c r="R19" s="127"/>
      <c r="S19" s="127"/>
      <c r="T19" s="127"/>
      <c r="U19" s="127"/>
      <c r="V19" s="127"/>
      <c r="W19" s="127"/>
      <c r="X19" s="127"/>
      <c r="Y19" s="127"/>
      <c r="Z19" s="127"/>
      <c r="AA19" s="127"/>
      <c r="AB19" s="127"/>
    </row>
    <row r="20" spans="1:32" ht="33" customHeight="1" x14ac:dyDescent="0.25">
      <c r="A20" s="445" t="s">
        <v>191</v>
      </c>
      <c r="B20" s="445" t="s">
        <v>190</v>
      </c>
      <c r="C20" s="427" t="s">
        <v>189</v>
      </c>
      <c r="D20" s="427"/>
      <c r="E20" s="447" t="s">
        <v>188</v>
      </c>
      <c r="F20" s="447"/>
      <c r="G20" s="445" t="s">
        <v>461</v>
      </c>
      <c r="H20" s="438" t="s">
        <v>463</v>
      </c>
      <c r="I20" s="439"/>
      <c r="J20" s="439"/>
      <c r="K20" s="439"/>
      <c r="L20" s="438" t="s">
        <v>464</v>
      </c>
      <c r="M20" s="439"/>
      <c r="N20" s="439"/>
      <c r="O20" s="439"/>
      <c r="P20" s="438" t="s">
        <v>465</v>
      </c>
      <c r="Q20" s="439"/>
      <c r="R20" s="439"/>
      <c r="S20" s="439"/>
      <c r="T20" s="438" t="s">
        <v>466</v>
      </c>
      <c r="U20" s="439"/>
      <c r="V20" s="439"/>
      <c r="W20" s="439"/>
      <c r="X20" s="438" t="s">
        <v>467</v>
      </c>
      <c r="Y20" s="439"/>
      <c r="Z20" s="439"/>
      <c r="AA20" s="439"/>
      <c r="AB20" s="449" t="s">
        <v>187</v>
      </c>
      <c r="AC20" s="449"/>
      <c r="AD20" s="56"/>
      <c r="AE20" s="56"/>
      <c r="AF20" s="56"/>
    </row>
    <row r="21" spans="1:32" ht="99.75" customHeight="1" x14ac:dyDescent="0.25">
      <c r="A21" s="446"/>
      <c r="B21" s="446"/>
      <c r="C21" s="427"/>
      <c r="D21" s="427"/>
      <c r="E21" s="447"/>
      <c r="F21" s="447"/>
      <c r="G21" s="446"/>
      <c r="H21" s="427" t="s">
        <v>2</v>
      </c>
      <c r="I21" s="427"/>
      <c r="J21" s="427" t="s">
        <v>529</v>
      </c>
      <c r="K21" s="427"/>
      <c r="L21" s="427" t="s">
        <v>2</v>
      </c>
      <c r="M21" s="427"/>
      <c r="N21" s="427" t="s">
        <v>529</v>
      </c>
      <c r="O21" s="427"/>
      <c r="P21" s="427" t="s">
        <v>2</v>
      </c>
      <c r="Q21" s="427"/>
      <c r="R21" s="427" t="s">
        <v>185</v>
      </c>
      <c r="S21" s="427"/>
      <c r="T21" s="427" t="s">
        <v>2</v>
      </c>
      <c r="U21" s="427"/>
      <c r="V21" s="427" t="s">
        <v>185</v>
      </c>
      <c r="W21" s="427"/>
      <c r="X21" s="427" t="s">
        <v>2</v>
      </c>
      <c r="Y21" s="427"/>
      <c r="Z21" s="427" t="s">
        <v>185</v>
      </c>
      <c r="AA21" s="427"/>
      <c r="AB21" s="449"/>
      <c r="AC21" s="449"/>
    </row>
    <row r="22" spans="1:32" ht="89.25" customHeight="1" x14ac:dyDescent="0.25">
      <c r="A22" s="435"/>
      <c r="B22" s="435"/>
      <c r="C22" s="352" t="s">
        <v>2</v>
      </c>
      <c r="D22" s="352" t="s">
        <v>185</v>
      </c>
      <c r="E22" s="237" t="s">
        <v>462</v>
      </c>
      <c r="F22" s="237" t="s">
        <v>597</v>
      </c>
      <c r="G22" s="435"/>
      <c r="H22" s="238" t="s">
        <v>363</v>
      </c>
      <c r="I22" s="238" t="s">
        <v>364</v>
      </c>
      <c r="J22" s="238" t="s">
        <v>363</v>
      </c>
      <c r="K22" s="238" t="s">
        <v>364</v>
      </c>
      <c r="L22" s="238" t="s">
        <v>363</v>
      </c>
      <c r="M22" s="238" t="s">
        <v>364</v>
      </c>
      <c r="N22" s="238" t="s">
        <v>363</v>
      </c>
      <c r="O22" s="238" t="s">
        <v>364</v>
      </c>
      <c r="P22" s="238" t="s">
        <v>363</v>
      </c>
      <c r="Q22" s="238" t="s">
        <v>364</v>
      </c>
      <c r="R22" s="238" t="s">
        <v>363</v>
      </c>
      <c r="S22" s="238" t="s">
        <v>364</v>
      </c>
      <c r="T22" s="238" t="s">
        <v>363</v>
      </c>
      <c r="U22" s="238" t="s">
        <v>364</v>
      </c>
      <c r="V22" s="238" t="s">
        <v>363</v>
      </c>
      <c r="W22" s="238" t="s">
        <v>364</v>
      </c>
      <c r="X22" s="238" t="s">
        <v>363</v>
      </c>
      <c r="Y22" s="238" t="s">
        <v>364</v>
      </c>
      <c r="Z22" s="238" t="s">
        <v>363</v>
      </c>
      <c r="AA22" s="238" t="s">
        <v>364</v>
      </c>
      <c r="AB22" s="352" t="s">
        <v>186</v>
      </c>
      <c r="AC22" s="352" t="s">
        <v>185</v>
      </c>
    </row>
    <row r="23" spans="1:32" ht="19.5" customHeight="1" x14ac:dyDescent="0.25">
      <c r="A23" s="347">
        <v>1</v>
      </c>
      <c r="B23" s="347">
        <f>A23+1</f>
        <v>2</v>
      </c>
      <c r="C23" s="347">
        <f t="shared" ref="C23:AC23" si="0">B23+1</f>
        <v>3</v>
      </c>
      <c r="D23" s="347">
        <f t="shared" si="0"/>
        <v>4</v>
      </c>
      <c r="E23" s="347">
        <f t="shared" si="0"/>
        <v>5</v>
      </c>
      <c r="F23" s="347">
        <f t="shared" si="0"/>
        <v>6</v>
      </c>
      <c r="G23" s="347">
        <f t="shared" si="0"/>
        <v>7</v>
      </c>
      <c r="H23" s="347">
        <f t="shared" si="0"/>
        <v>8</v>
      </c>
      <c r="I23" s="347">
        <f t="shared" si="0"/>
        <v>9</v>
      </c>
      <c r="J23" s="347">
        <f t="shared" si="0"/>
        <v>10</v>
      </c>
      <c r="K23" s="347">
        <f t="shared" si="0"/>
        <v>11</v>
      </c>
      <c r="L23" s="347">
        <f t="shared" si="0"/>
        <v>12</v>
      </c>
      <c r="M23" s="347">
        <f t="shared" si="0"/>
        <v>13</v>
      </c>
      <c r="N23" s="347">
        <f t="shared" si="0"/>
        <v>14</v>
      </c>
      <c r="O23" s="347">
        <f t="shared" si="0"/>
        <v>15</v>
      </c>
      <c r="P23" s="347">
        <f t="shared" si="0"/>
        <v>16</v>
      </c>
      <c r="Q23" s="347">
        <f t="shared" si="0"/>
        <v>17</v>
      </c>
      <c r="R23" s="347">
        <f t="shared" si="0"/>
        <v>18</v>
      </c>
      <c r="S23" s="347">
        <f t="shared" si="0"/>
        <v>19</v>
      </c>
      <c r="T23" s="347">
        <f t="shared" si="0"/>
        <v>20</v>
      </c>
      <c r="U23" s="347">
        <f t="shared" si="0"/>
        <v>21</v>
      </c>
      <c r="V23" s="347">
        <f t="shared" si="0"/>
        <v>22</v>
      </c>
      <c r="W23" s="347">
        <f t="shared" si="0"/>
        <v>23</v>
      </c>
      <c r="X23" s="347">
        <f t="shared" si="0"/>
        <v>24</v>
      </c>
      <c r="Y23" s="347">
        <f t="shared" si="0"/>
        <v>25</v>
      </c>
      <c r="Z23" s="347">
        <f t="shared" si="0"/>
        <v>26</v>
      </c>
      <c r="AA23" s="347">
        <f t="shared" si="0"/>
        <v>27</v>
      </c>
      <c r="AB23" s="347">
        <f>AA23+1</f>
        <v>28</v>
      </c>
      <c r="AC23" s="347">
        <f t="shared" si="0"/>
        <v>29</v>
      </c>
    </row>
    <row r="24" spans="1:32" s="151" customFormat="1" ht="47.25" customHeight="1" x14ac:dyDescent="0.25">
      <c r="A24" s="54">
        <v>1</v>
      </c>
      <c r="B24" s="53" t="s">
        <v>184</v>
      </c>
      <c r="C24" s="158">
        <v>182.86699999999999</v>
      </c>
      <c r="D24" s="158">
        <f>SUM(D25:D29)</f>
        <v>0</v>
      </c>
      <c r="E24" s="158">
        <f t="shared" ref="E24:AA24" si="1">SUM(E25:E29)</f>
        <v>10.042086226399999</v>
      </c>
      <c r="F24" s="158">
        <f t="shared" si="1"/>
        <v>-2.9341219193999999</v>
      </c>
      <c r="G24" s="158">
        <f t="shared" si="1"/>
        <v>10.042086226399999</v>
      </c>
      <c r="H24" s="158">
        <f t="shared" si="1"/>
        <v>27.555</v>
      </c>
      <c r="I24" s="158">
        <f t="shared" si="1"/>
        <v>0</v>
      </c>
      <c r="J24" s="158">
        <f t="shared" si="1"/>
        <v>2.9341219193999999</v>
      </c>
      <c r="K24" s="158">
        <f t="shared" si="1"/>
        <v>0</v>
      </c>
      <c r="L24" s="158">
        <f t="shared" si="1"/>
        <v>0</v>
      </c>
      <c r="M24" s="158">
        <f t="shared" si="1"/>
        <v>0</v>
      </c>
      <c r="N24" s="158">
        <f t="shared" si="1"/>
        <v>0.49604840060000549</v>
      </c>
      <c r="O24" s="158">
        <f t="shared" si="1"/>
        <v>0.49604840060000549</v>
      </c>
      <c r="P24" s="158">
        <f t="shared" si="1"/>
        <v>0</v>
      </c>
      <c r="Q24" s="158">
        <f t="shared" si="1"/>
        <v>0</v>
      </c>
      <c r="R24" s="158">
        <f t="shared" si="1"/>
        <v>0</v>
      </c>
      <c r="S24" s="158">
        <f t="shared" si="1"/>
        <v>0</v>
      </c>
      <c r="T24" s="158">
        <f t="shared" si="1"/>
        <v>0</v>
      </c>
      <c r="U24" s="158">
        <f t="shared" si="1"/>
        <v>0</v>
      </c>
      <c r="V24" s="158">
        <f t="shared" si="1"/>
        <v>0</v>
      </c>
      <c r="W24" s="158">
        <f t="shared" si="1"/>
        <v>0</v>
      </c>
      <c r="X24" s="158">
        <f t="shared" si="1"/>
        <v>0</v>
      </c>
      <c r="Y24" s="158">
        <f t="shared" si="1"/>
        <v>0</v>
      </c>
      <c r="Z24" s="158">
        <f t="shared" si="1"/>
        <v>0</v>
      </c>
      <c r="AA24" s="158">
        <f t="shared" si="1"/>
        <v>0</v>
      </c>
      <c r="AB24" s="158">
        <f t="shared" ref="AB24:AB64" si="2">H24+L24+P24+T24+X24</f>
        <v>27.555</v>
      </c>
      <c r="AC24" s="158">
        <v>0</v>
      </c>
    </row>
    <row r="25" spans="1:32" ht="24" customHeight="1" x14ac:dyDescent="0.25">
      <c r="A25" s="52" t="s">
        <v>183</v>
      </c>
      <c r="B25" s="37" t="s">
        <v>182</v>
      </c>
      <c r="C25" s="159">
        <v>0</v>
      </c>
      <c r="D25" s="159">
        <v>0</v>
      </c>
      <c r="E25" s="159">
        <v>0</v>
      </c>
      <c r="F25" s="159">
        <f t="shared" ref="F25:F29" si="3">E25-G25-J25</f>
        <v>0</v>
      </c>
      <c r="G25" s="159">
        <v>0</v>
      </c>
      <c r="H25" s="159">
        <v>0</v>
      </c>
      <c r="I25" s="159">
        <v>0</v>
      </c>
      <c r="J25" s="159">
        <v>0</v>
      </c>
      <c r="K25" s="159">
        <v>0</v>
      </c>
      <c r="L25" s="159">
        <v>0</v>
      </c>
      <c r="M25" s="159">
        <v>0</v>
      </c>
      <c r="N25" s="159">
        <f>O25</f>
        <v>0</v>
      </c>
      <c r="O25" s="159">
        <v>0</v>
      </c>
      <c r="P25" s="159">
        <v>0</v>
      </c>
      <c r="Q25" s="159">
        <v>0</v>
      </c>
      <c r="R25" s="159">
        <v>0</v>
      </c>
      <c r="S25" s="159">
        <v>0</v>
      </c>
      <c r="T25" s="159">
        <v>0</v>
      </c>
      <c r="U25" s="159">
        <v>0</v>
      </c>
      <c r="V25" s="159">
        <v>0</v>
      </c>
      <c r="W25" s="159">
        <v>0</v>
      </c>
      <c r="X25" s="159">
        <v>0</v>
      </c>
      <c r="Y25" s="159">
        <v>0</v>
      </c>
      <c r="Z25" s="159">
        <v>0</v>
      </c>
      <c r="AA25" s="159">
        <v>0</v>
      </c>
      <c r="AB25" s="159">
        <f t="shared" si="2"/>
        <v>0</v>
      </c>
      <c r="AC25" s="158">
        <v>0</v>
      </c>
    </row>
    <row r="26" spans="1:32" x14ac:dyDescent="0.25">
      <c r="A26" s="52" t="s">
        <v>181</v>
      </c>
      <c r="B26" s="37" t="s">
        <v>180</v>
      </c>
      <c r="C26" s="159">
        <v>0</v>
      </c>
      <c r="D26" s="159">
        <v>0</v>
      </c>
      <c r="E26" s="159">
        <v>0</v>
      </c>
      <c r="F26" s="159">
        <f t="shared" si="3"/>
        <v>0</v>
      </c>
      <c r="G26" s="159">
        <v>0</v>
      </c>
      <c r="H26" s="159">
        <v>0</v>
      </c>
      <c r="I26" s="159">
        <v>0</v>
      </c>
      <c r="J26" s="159">
        <v>0</v>
      </c>
      <c r="K26" s="159">
        <v>0</v>
      </c>
      <c r="L26" s="159">
        <v>0</v>
      </c>
      <c r="M26" s="159">
        <v>0</v>
      </c>
      <c r="N26" s="159">
        <f t="shared" ref="N26:N34" si="4">O26</f>
        <v>0</v>
      </c>
      <c r="O26" s="159">
        <v>0</v>
      </c>
      <c r="P26" s="159">
        <v>0</v>
      </c>
      <c r="Q26" s="159">
        <v>0</v>
      </c>
      <c r="R26" s="159">
        <v>0</v>
      </c>
      <c r="S26" s="159">
        <v>0</v>
      </c>
      <c r="T26" s="159">
        <v>0</v>
      </c>
      <c r="U26" s="159">
        <v>0</v>
      </c>
      <c r="V26" s="159">
        <v>0</v>
      </c>
      <c r="W26" s="159">
        <v>0</v>
      </c>
      <c r="X26" s="159">
        <v>0</v>
      </c>
      <c r="Y26" s="159">
        <v>0</v>
      </c>
      <c r="Z26" s="159">
        <v>0</v>
      </c>
      <c r="AA26" s="159">
        <v>0</v>
      </c>
      <c r="AB26" s="159">
        <f t="shared" si="2"/>
        <v>0</v>
      </c>
      <c r="AC26" s="158">
        <v>0</v>
      </c>
    </row>
    <row r="27" spans="1:32" ht="31.5" x14ac:dyDescent="0.25">
      <c r="A27" s="52" t="s">
        <v>179</v>
      </c>
      <c r="B27" s="37" t="s">
        <v>346</v>
      </c>
      <c r="C27" s="159">
        <f>154.972033898305+27.8949661016949</f>
        <v>182.8669999999999</v>
      </c>
      <c r="D27" s="159">
        <v>0</v>
      </c>
      <c r="E27" s="159">
        <f>SUM(G27,AC27)</f>
        <v>10.042086226399999</v>
      </c>
      <c r="F27" s="159">
        <f t="shared" si="3"/>
        <v>-2.9341219193999999</v>
      </c>
      <c r="G27" s="160">
        <v>10.042086226399999</v>
      </c>
      <c r="H27" s="160">
        <v>23.351694915254239</v>
      </c>
      <c r="I27" s="159">
        <v>0</v>
      </c>
      <c r="J27" s="159">
        <v>2.9341219193999999</v>
      </c>
      <c r="K27" s="159">
        <v>0</v>
      </c>
      <c r="L27" s="159">
        <v>0</v>
      </c>
      <c r="M27" s="159">
        <v>0</v>
      </c>
      <c r="N27" s="159">
        <f t="shared" si="4"/>
        <v>0.49604840060000549</v>
      </c>
      <c r="O27" s="159">
        <v>0.49604840060000549</v>
      </c>
      <c r="P27" s="159">
        <v>0</v>
      </c>
      <c r="Q27" s="159">
        <v>0</v>
      </c>
      <c r="R27" s="159">
        <v>0</v>
      </c>
      <c r="S27" s="159">
        <v>0</v>
      </c>
      <c r="T27" s="159">
        <v>0</v>
      </c>
      <c r="U27" s="159">
        <v>0</v>
      </c>
      <c r="V27" s="159">
        <v>0</v>
      </c>
      <c r="W27" s="159">
        <v>0</v>
      </c>
      <c r="X27" s="159">
        <v>0</v>
      </c>
      <c r="Y27" s="159">
        <v>0</v>
      </c>
      <c r="Z27" s="159">
        <v>0</v>
      </c>
      <c r="AA27" s="159">
        <v>0</v>
      </c>
      <c r="AB27" s="159">
        <f t="shared" si="2"/>
        <v>23.351694915254239</v>
      </c>
      <c r="AC27" s="158">
        <v>0</v>
      </c>
    </row>
    <row r="28" spans="1:32" x14ac:dyDescent="0.25">
      <c r="A28" s="52" t="s">
        <v>178</v>
      </c>
      <c r="B28" s="37" t="s">
        <v>468</v>
      </c>
      <c r="C28" s="159">
        <v>0</v>
      </c>
      <c r="D28" s="159">
        <v>0</v>
      </c>
      <c r="E28" s="159">
        <v>0</v>
      </c>
      <c r="F28" s="159">
        <f t="shared" si="3"/>
        <v>0</v>
      </c>
      <c r="G28" s="159">
        <v>0</v>
      </c>
      <c r="H28" s="159">
        <v>0</v>
      </c>
      <c r="I28" s="159">
        <v>0</v>
      </c>
      <c r="J28" s="159">
        <v>0</v>
      </c>
      <c r="K28" s="159">
        <v>0</v>
      </c>
      <c r="L28" s="159">
        <v>0</v>
      </c>
      <c r="M28" s="159">
        <v>0</v>
      </c>
      <c r="N28" s="159">
        <f t="shared" si="4"/>
        <v>0</v>
      </c>
      <c r="O28" s="159">
        <v>0</v>
      </c>
      <c r="P28" s="159">
        <v>0</v>
      </c>
      <c r="Q28" s="159">
        <v>0</v>
      </c>
      <c r="R28" s="159">
        <v>0</v>
      </c>
      <c r="S28" s="159">
        <v>0</v>
      </c>
      <c r="T28" s="159">
        <v>0</v>
      </c>
      <c r="U28" s="159">
        <v>0</v>
      </c>
      <c r="V28" s="159">
        <v>0</v>
      </c>
      <c r="W28" s="159">
        <v>0</v>
      </c>
      <c r="X28" s="159">
        <v>0</v>
      </c>
      <c r="Y28" s="159">
        <v>0</v>
      </c>
      <c r="Z28" s="159">
        <v>0</v>
      </c>
      <c r="AA28" s="159">
        <v>0</v>
      </c>
      <c r="AB28" s="159">
        <f t="shared" si="2"/>
        <v>0</v>
      </c>
      <c r="AC28" s="158">
        <v>0</v>
      </c>
    </row>
    <row r="29" spans="1:32" x14ac:dyDescent="0.25">
      <c r="A29" s="52" t="s">
        <v>177</v>
      </c>
      <c r="B29" s="55" t="s">
        <v>176</v>
      </c>
      <c r="C29" s="159">
        <v>0</v>
      </c>
      <c r="D29" s="159">
        <v>0</v>
      </c>
      <c r="E29" s="159">
        <v>0</v>
      </c>
      <c r="F29" s="159">
        <f t="shared" si="3"/>
        <v>0</v>
      </c>
      <c r="G29" s="159">
        <v>0</v>
      </c>
      <c r="H29" s="159">
        <v>4.20330508474576</v>
      </c>
      <c r="I29" s="159">
        <v>0</v>
      </c>
      <c r="J29" s="159">
        <v>0</v>
      </c>
      <c r="K29" s="159">
        <v>0</v>
      </c>
      <c r="L29" s="159">
        <v>0</v>
      </c>
      <c r="M29" s="159">
        <v>0</v>
      </c>
      <c r="N29" s="159">
        <f t="shared" si="4"/>
        <v>0</v>
      </c>
      <c r="O29" s="159">
        <v>0</v>
      </c>
      <c r="P29" s="159">
        <v>0</v>
      </c>
      <c r="Q29" s="159">
        <v>0</v>
      </c>
      <c r="R29" s="159">
        <v>0</v>
      </c>
      <c r="S29" s="159">
        <v>0</v>
      </c>
      <c r="T29" s="159">
        <v>0</v>
      </c>
      <c r="U29" s="159">
        <v>0</v>
      </c>
      <c r="V29" s="159">
        <v>0</v>
      </c>
      <c r="W29" s="159">
        <v>0</v>
      </c>
      <c r="X29" s="159">
        <v>0</v>
      </c>
      <c r="Y29" s="159">
        <v>0</v>
      </c>
      <c r="Z29" s="159">
        <v>0</v>
      </c>
      <c r="AA29" s="159">
        <v>0</v>
      </c>
      <c r="AB29" s="159">
        <f t="shared" si="2"/>
        <v>4.20330508474576</v>
      </c>
      <c r="AC29" s="158">
        <v>0</v>
      </c>
    </row>
    <row r="30" spans="1:32" s="151" customFormat="1" ht="47.25" x14ac:dyDescent="0.25">
      <c r="A30" s="54" t="s">
        <v>61</v>
      </c>
      <c r="B30" s="53" t="s">
        <v>175</v>
      </c>
      <c r="C30" s="158">
        <v>154.972033898305</v>
      </c>
      <c r="D30" s="158">
        <f>SUM(D31:D34)</f>
        <v>0</v>
      </c>
      <c r="E30" s="158">
        <f>SUM(E31:E34)</f>
        <v>36.187122054614001</v>
      </c>
      <c r="F30" s="158">
        <f>SUM(F31:F34)</f>
        <v>18.805966264614</v>
      </c>
      <c r="G30" s="158">
        <f t="shared" ref="G30:AA30" si="5">SUM(G31:G34)</f>
        <v>8.9877639599999988</v>
      </c>
      <c r="H30" s="158">
        <f t="shared" si="5"/>
        <v>0</v>
      </c>
      <c r="I30" s="158">
        <f t="shared" si="5"/>
        <v>0</v>
      </c>
      <c r="J30" s="158">
        <f t="shared" si="5"/>
        <v>8.3933918300000006</v>
      </c>
      <c r="K30" s="158">
        <f t="shared" si="5"/>
        <v>0</v>
      </c>
      <c r="L30" s="158">
        <f t="shared" si="5"/>
        <v>0</v>
      </c>
      <c r="M30" s="158">
        <f t="shared" si="5"/>
        <v>0</v>
      </c>
      <c r="N30" s="158">
        <f t="shared" si="5"/>
        <v>6.1780799999999996</v>
      </c>
      <c r="O30" s="158">
        <f t="shared" si="5"/>
        <v>6.1780799999999996</v>
      </c>
      <c r="P30" s="158">
        <f t="shared" si="5"/>
        <v>0</v>
      </c>
      <c r="Q30" s="158">
        <f t="shared" si="5"/>
        <v>0</v>
      </c>
      <c r="R30" s="158">
        <f t="shared" si="5"/>
        <v>0</v>
      </c>
      <c r="S30" s="158">
        <f t="shared" si="5"/>
        <v>0</v>
      </c>
      <c r="T30" s="158">
        <f t="shared" si="5"/>
        <v>0</v>
      </c>
      <c r="U30" s="158">
        <f t="shared" si="5"/>
        <v>0</v>
      </c>
      <c r="V30" s="158">
        <f t="shared" si="5"/>
        <v>0</v>
      </c>
      <c r="W30" s="158">
        <f t="shared" si="5"/>
        <v>0</v>
      </c>
      <c r="X30" s="158">
        <f t="shared" si="5"/>
        <v>0</v>
      </c>
      <c r="Y30" s="158">
        <f t="shared" si="5"/>
        <v>0</v>
      </c>
      <c r="Z30" s="158">
        <f t="shared" si="5"/>
        <v>0</v>
      </c>
      <c r="AA30" s="158">
        <f t="shared" si="5"/>
        <v>0</v>
      </c>
      <c r="AB30" s="158">
        <f t="shared" si="2"/>
        <v>0</v>
      </c>
      <c r="AC30" s="158">
        <v>0</v>
      </c>
    </row>
    <row r="31" spans="1:32" x14ac:dyDescent="0.25">
      <c r="A31" s="54" t="s">
        <v>174</v>
      </c>
      <c r="B31" s="37" t="s">
        <v>173</v>
      </c>
      <c r="C31" s="159">
        <v>9.9009999999999998</v>
      </c>
      <c r="D31" s="159">
        <v>0</v>
      </c>
      <c r="E31" s="159">
        <v>0</v>
      </c>
      <c r="F31" s="159">
        <f>E31-G31-J31</f>
        <v>0</v>
      </c>
      <c r="G31" s="159">
        <v>0</v>
      </c>
      <c r="H31" s="159">
        <v>0</v>
      </c>
      <c r="I31" s="159">
        <v>0</v>
      </c>
      <c r="J31" s="159">
        <v>0</v>
      </c>
      <c r="K31" s="159">
        <v>0</v>
      </c>
      <c r="L31" s="159">
        <v>0</v>
      </c>
      <c r="M31" s="159">
        <v>0</v>
      </c>
      <c r="N31" s="159">
        <f t="shared" si="4"/>
        <v>0</v>
      </c>
      <c r="O31" s="159">
        <v>0</v>
      </c>
      <c r="P31" s="159">
        <v>0</v>
      </c>
      <c r="Q31" s="159">
        <v>0</v>
      </c>
      <c r="R31" s="159">
        <v>0</v>
      </c>
      <c r="S31" s="159">
        <v>0</v>
      </c>
      <c r="T31" s="159">
        <v>0</v>
      </c>
      <c r="U31" s="159">
        <v>0</v>
      </c>
      <c r="V31" s="159">
        <v>0</v>
      </c>
      <c r="W31" s="159">
        <v>0</v>
      </c>
      <c r="X31" s="159">
        <v>0</v>
      </c>
      <c r="Y31" s="159">
        <v>0</v>
      </c>
      <c r="Z31" s="159">
        <v>0</v>
      </c>
      <c r="AA31" s="159">
        <v>0</v>
      </c>
      <c r="AB31" s="159">
        <f t="shared" si="2"/>
        <v>0</v>
      </c>
      <c r="AC31" s="158">
        <v>0</v>
      </c>
    </row>
    <row r="32" spans="1:32" ht="31.5" x14ac:dyDescent="0.25">
      <c r="A32" s="54" t="s">
        <v>172</v>
      </c>
      <c r="B32" s="37" t="s">
        <v>171</v>
      </c>
      <c r="C32" s="159">
        <v>28.561</v>
      </c>
      <c r="D32" s="159">
        <v>0</v>
      </c>
      <c r="E32" s="159">
        <f>2.278+9.07</f>
        <v>11.348000000000001</v>
      </c>
      <c r="F32" s="159">
        <f t="shared" ref="F32:F34" si="6">E32-G32-J32</f>
        <v>9.07</v>
      </c>
      <c r="G32" s="159">
        <v>2.278</v>
      </c>
      <c r="H32" s="159">
        <v>0</v>
      </c>
      <c r="I32" s="159">
        <v>0</v>
      </c>
      <c r="J32" s="159">
        <v>0</v>
      </c>
      <c r="K32" s="159">
        <v>0</v>
      </c>
      <c r="L32" s="159">
        <v>0</v>
      </c>
      <c r="M32" s="159">
        <v>0</v>
      </c>
      <c r="N32" s="159">
        <f t="shared" si="4"/>
        <v>0</v>
      </c>
      <c r="O32" s="159">
        <v>0</v>
      </c>
      <c r="P32" s="159">
        <v>0</v>
      </c>
      <c r="Q32" s="159">
        <v>0</v>
      </c>
      <c r="R32" s="159">
        <v>0</v>
      </c>
      <c r="S32" s="159">
        <v>0</v>
      </c>
      <c r="T32" s="159">
        <v>0</v>
      </c>
      <c r="U32" s="159">
        <v>0</v>
      </c>
      <c r="V32" s="159">
        <v>0</v>
      </c>
      <c r="W32" s="159">
        <v>0</v>
      </c>
      <c r="X32" s="159">
        <v>0</v>
      </c>
      <c r="Y32" s="159">
        <v>0</v>
      </c>
      <c r="Z32" s="159">
        <v>0</v>
      </c>
      <c r="AA32" s="159">
        <v>0</v>
      </c>
      <c r="AB32" s="159">
        <f t="shared" si="2"/>
        <v>0</v>
      </c>
      <c r="AC32" s="158">
        <v>0</v>
      </c>
    </row>
    <row r="33" spans="1:29" x14ac:dyDescent="0.25">
      <c r="A33" s="54" t="s">
        <v>170</v>
      </c>
      <c r="B33" s="37" t="s">
        <v>169</v>
      </c>
      <c r="C33" s="159">
        <v>99.878</v>
      </c>
      <c r="D33" s="159">
        <v>0</v>
      </c>
      <c r="E33" s="159">
        <f>6.560244+8.39339183+9.25900418</f>
        <v>24.212640010000001</v>
      </c>
      <c r="F33" s="159">
        <f t="shared" si="6"/>
        <v>9.2590041799999998</v>
      </c>
      <c r="G33" s="159">
        <v>6.560244</v>
      </c>
      <c r="H33" s="159">
        <v>0</v>
      </c>
      <c r="I33" s="159">
        <v>0</v>
      </c>
      <c r="J33" s="159">
        <v>8.3933918300000006</v>
      </c>
      <c r="K33" s="159">
        <v>0</v>
      </c>
      <c r="L33" s="159">
        <v>0</v>
      </c>
      <c r="M33" s="159">
        <v>0</v>
      </c>
      <c r="N33" s="159">
        <f t="shared" si="4"/>
        <v>5.7576999999999998</v>
      </c>
      <c r="O33" s="159">
        <v>5.7576999999999998</v>
      </c>
      <c r="P33" s="159">
        <v>0</v>
      </c>
      <c r="Q33" s="159">
        <v>0</v>
      </c>
      <c r="R33" s="159">
        <v>0</v>
      </c>
      <c r="S33" s="159">
        <v>0</v>
      </c>
      <c r="T33" s="159">
        <v>0</v>
      </c>
      <c r="U33" s="159">
        <v>0</v>
      </c>
      <c r="V33" s="159">
        <v>0</v>
      </c>
      <c r="W33" s="159">
        <v>0</v>
      </c>
      <c r="X33" s="159">
        <v>0</v>
      </c>
      <c r="Y33" s="159">
        <v>0</v>
      </c>
      <c r="Z33" s="159">
        <v>0</v>
      </c>
      <c r="AA33" s="159">
        <v>0</v>
      </c>
      <c r="AB33" s="159">
        <f t="shared" si="2"/>
        <v>0</v>
      </c>
      <c r="AC33" s="158">
        <v>0</v>
      </c>
    </row>
    <row r="34" spans="1:29" x14ac:dyDescent="0.25">
      <c r="A34" s="54" t="s">
        <v>168</v>
      </c>
      <c r="B34" s="37" t="s">
        <v>167</v>
      </c>
      <c r="C34" s="159">
        <v>16.632033898305099</v>
      </c>
      <c r="D34" s="159">
        <v>0</v>
      </c>
      <c r="E34" s="159">
        <f>0.05462277+0.09489719+0.476962084614</f>
        <v>0.62648204461400003</v>
      </c>
      <c r="F34" s="159">
        <f t="shared" si="6"/>
        <v>0.47696208461400003</v>
      </c>
      <c r="G34" s="159">
        <f>0.05462277+0.09489719</f>
        <v>0.14951996000000001</v>
      </c>
      <c r="H34" s="159">
        <v>0</v>
      </c>
      <c r="I34" s="159">
        <v>0</v>
      </c>
      <c r="J34" s="159">
        <v>0</v>
      </c>
      <c r="K34" s="159">
        <v>0</v>
      </c>
      <c r="L34" s="159">
        <v>0</v>
      </c>
      <c r="M34" s="159">
        <v>0</v>
      </c>
      <c r="N34" s="159">
        <f t="shared" si="4"/>
        <v>0.42037999999999998</v>
      </c>
      <c r="O34" s="159">
        <v>0.42037999999999998</v>
      </c>
      <c r="P34" s="159">
        <v>0</v>
      </c>
      <c r="Q34" s="159">
        <v>0</v>
      </c>
      <c r="R34" s="159">
        <v>0</v>
      </c>
      <c r="S34" s="159">
        <v>0</v>
      </c>
      <c r="T34" s="159">
        <v>0</v>
      </c>
      <c r="U34" s="159">
        <v>0</v>
      </c>
      <c r="V34" s="159">
        <v>0</v>
      </c>
      <c r="W34" s="159">
        <v>0</v>
      </c>
      <c r="X34" s="159">
        <v>0</v>
      </c>
      <c r="Y34" s="159">
        <v>0</v>
      </c>
      <c r="Z34" s="159">
        <v>0</v>
      </c>
      <c r="AA34" s="159">
        <v>0</v>
      </c>
      <c r="AB34" s="159">
        <f t="shared" si="2"/>
        <v>0</v>
      </c>
      <c r="AC34" s="158">
        <v>0</v>
      </c>
    </row>
    <row r="35" spans="1:29" s="151" customFormat="1" ht="31.5" x14ac:dyDescent="0.25">
      <c r="A35" s="54" t="s">
        <v>60</v>
      </c>
      <c r="B35" s="53" t="s">
        <v>166</v>
      </c>
      <c r="C35" s="158">
        <v>0</v>
      </c>
      <c r="D35" s="159">
        <v>0</v>
      </c>
      <c r="E35" s="161">
        <f t="shared" ref="E35:E64" si="7">G35+AB35</f>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f t="shared" si="2"/>
        <v>0</v>
      </c>
      <c r="AC35" s="158">
        <v>0</v>
      </c>
    </row>
    <row r="36" spans="1:29" ht="31.5" x14ac:dyDescent="0.25">
      <c r="A36" s="52" t="s">
        <v>165</v>
      </c>
      <c r="B36" s="239" t="s">
        <v>164</v>
      </c>
      <c r="C36" s="162">
        <v>0</v>
      </c>
      <c r="D36" s="159">
        <v>0</v>
      </c>
      <c r="E36" s="159">
        <f t="shared" si="7"/>
        <v>0</v>
      </c>
      <c r="F36" s="158">
        <v>0</v>
      </c>
      <c r="G36" s="159">
        <v>0</v>
      </c>
      <c r="H36" s="159">
        <v>0</v>
      </c>
      <c r="I36" s="159">
        <v>0</v>
      </c>
      <c r="J36" s="159">
        <v>0</v>
      </c>
      <c r="K36" s="159">
        <v>0</v>
      </c>
      <c r="L36" s="159">
        <v>0</v>
      </c>
      <c r="M36" s="159">
        <v>0</v>
      </c>
      <c r="N36" s="159">
        <v>0</v>
      </c>
      <c r="O36" s="159">
        <v>0</v>
      </c>
      <c r="P36" s="159">
        <v>0</v>
      </c>
      <c r="Q36" s="159">
        <v>0</v>
      </c>
      <c r="R36" s="159">
        <v>0</v>
      </c>
      <c r="S36" s="159">
        <v>0</v>
      </c>
      <c r="T36" s="159">
        <v>0</v>
      </c>
      <c r="U36" s="159">
        <v>0</v>
      </c>
      <c r="V36" s="159">
        <v>0</v>
      </c>
      <c r="W36" s="159">
        <v>0</v>
      </c>
      <c r="X36" s="159">
        <v>0</v>
      </c>
      <c r="Y36" s="159">
        <v>0</v>
      </c>
      <c r="Z36" s="159">
        <v>0</v>
      </c>
      <c r="AA36" s="159">
        <v>0</v>
      </c>
      <c r="AB36" s="159">
        <f t="shared" si="2"/>
        <v>0</v>
      </c>
      <c r="AC36" s="158">
        <v>0</v>
      </c>
    </row>
    <row r="37" spans="1:29" x14ac:dyDescent="0.25">
      <c r="A37" s="52" t="s">
        <v>163</v>
      </c>
      <c r="B37" s="239" t="s">
        <v>153</v>
      </c>
      <c r="C37" s="162">
        <f>2*25</f>
        <v>50</v>
      </c>
      <c r="D37" s="159">
        <v>0</v>
      </c>
      <c r="E37" s="159">
        <f t="shared" si="7"/>
        <v>0</v>
      </c>
      <c r="F37" s="158">
        <v>0</v>
      </c>
      <c r="G37" s="159">
        <v>0</v>
      </c>
      <c r="H37" s="159">
        <v>0</v>
      </c>
      <c r="I37" s="159">
        <v>0</v>
      </c>
      <c r="J37" s="159">
        <v>0</v>
      </c>
      <c r="K37" s="159">
        <v>0</v>
      </c>
      <c r="L37" s="159">
        <v>0</v>
      </c>
      <c r="M37" s="159">
        <v>0</v>
      </c>
      <c r="N37" s="159">
        <v>0</v>
      </c>
      <c r="O37" s="159">
        <v>0</v>
      </c>
      <c r="P37" s="159">
        <v>0</v>
      </c>
      <c r="Q37" s="159">
        <v>0</v>
      </c>
      <c r="R37" s="159">
        <v>0</v>
      </c>
      <c r="S37" s="159">
        <v>0</v>
      </c>
      <c r="T37" s="159">
        <v>0</v>
      </c>
      <c r="U37" s="159">
        <v>0</v>
      </c>
      <c r="V37" s="159">
        <v>0</v>
      </c>
      <c r="W37" s="159">
        <v>0</v>
      </c>
      <c r="X37" s="159">
        <v>0</v>
      </c>
      <c r="Y37" s="159">
        <v>0</v>
      </c>
      <c r="Z37" s="159">
        <v>0</v>
      </c>
      <c r="AA37" s="159">
        <v>0</v>
      </c>
      <c r="AB37" s="159">
        <f t="shared" si="2"/>
        <v>0</v>
      </c>
      <c r="AC37" s="158">
        <v>0</v>
      </c>
    </row>
    <row r="38" spans="1:29" x14ac:dyDescent="0.25">
      <c r="A38" s="52" t="s">
        <v>162</v>
      </c>
      <c r="B38" s="239" t="s">
        <v>151</v>
      </c>
      <c r="C38" s="162">
        <v>0</v>
      </c>
      <c r="D38" s="159">
        <v>0</v>
      </c>
      <c r="E38" s="159">
        <f t="shared" si="7"/>
        <v>0</v>
      </c>
      <c r="F38" s="158">
        <v>0</v>
      </c>
      <c r="G38" s="159">
        <v>0</v>
      </c>
      <c r="H38" s="159">
        <v>0</v>
      </c>
      <c r="I38" s="159">
        <v>0</v>
      </c>
      <c r="J38" s="159">
        <v>0</v>
      </c>
      <c r="K38" s="159">
        <v>0</v>
      </c>
      <c r="L38" s="159">
        <v>0</v>
      </c>
      <c r="M38" s="159">
        <v>0</v>
      </c>
      <c r="N38" s="159">
        <v>0</v>
      </c>
      <c r="O38" s="159">
        <v>0</v>
      </c>
      <c r="P38" s="159">
        <v>0</v>
      </c>
      <c r="Q38" s="159">
        <v>0</v>
      </c>
      <c r="R38" s="159">
        <v>0</v>
      </c>
      <c r="S38" s="159">
        <v>0</v>
      </c>
      <c r="T38" s="159">
        <v>0</v>
      </c>
      <c r="U38" s="159">
        <v>0</v>
      </c>
      <c r="V38" s="159">
        <v>0</v>
      </c>
      <c r="W38" s="159">
        <v>0</v>
      </c>
      <c r="X38" s="159">
        <v>0</v>
      </c>
      <c r="Y38" s="159">
        <v>0</v>
      </c>
      <c r="Z38" s="159">
        <v>0</v>
      </c>
      <c r="AA38" s="159">
        <v>0</v>
      </c>
      <c r="AB38" s="159">
        <f t="shared" si="2"/>
        <v>0</v>
      </c>
      <c r="AC38" s="158">
        <v>0</v>
      </c>
    </row>
    <row r="39" spans="1:29" ht="31.5" x14ac:dyDescent="0.25">
      <c r="A39" s="52" t="s">
        <v>161</v>
      </c>
      <c r="B39" s="37" t="s">
        <v>149</v>
      </c>
      <c r="C39" s="159">
        <v>0</v>
      </c>
      <c r="D39" s="159">
        <v>0</v>
      </c>
      <c r="E39" s="159">
        <f t="shared" si="7"/>
        <v>0</v>
      </c>
      <c r="F39" s="158">
        <v>0</v>
      </c>
      <c r="G39" s="159">
        <v>0</v>
      </c>
      <c r="H39" s="159">
        <v>0</v>
      </c>
      <c r="I39" s="159">
        <v>0</v>
      </c>
      <c r="J39" s="159">
        <v>0</v>
      </c>
      <c r="K39" s="159">
        <v>0</v>
      </c>
      <c r="L39" s="159">
        <v>0</v>
      </c>
      <c r="M39" s="159">
        <v>0</v>
      </c>
      <c r="N39" s="159">
        <v>0</v>
      </c>
      <c r="O39" s="159">
        <v>0</v>
      </c>
      <c r="P39" s="159">
        <v>0</v>
      </c>
      <c r="Q39" s="159">
        <v>0</v>
      </c>
      <c r="R39" s="159">
        <v>0</v>
      </c>
      <c r="S39" s="159">
        <v>0</v>
      </c>
      <c r="T39" s="159">
        <v>0</v>
      </c>
      <c r="U39" s="159">
        <v>0</v>
      </c>
      <c r="V39" s="159">
        <v>0</v>
      </c>
      <c r="W39" s="159">
        <v>0</v>
      </c>
      <c r="X39" s="159">
        <v>0</v>
      </c>
      <c r="Y39" s="159">
        <v>0</v>
      </c>
      <c r="Z39" s="159">
        <v>0</v>
      </c>
      <c r="AA39" s="159">
        <v>0</v>
      </c>
      <c r="AB39" s="159">
        <f t="shared" si="2"/>
        <v>0</v>
      </c>
      <c r="AC39" s="158">
        <v>0</v>
      </c>
    </row>
    <row r="40" spans="1:29" ht="31.5" x14ac:dyDescent="0.25">
      <c r="A40" s="52" t="s">
        <v>160</v>
      </c>
      <c r="B40" s="37" t="s">
        <v>147</v>
      </c>
      <c r="C40" s="159">
        <v>0</v>
      </c>
      <c r="D40" s="159">
        <v>0</v>
      </c>
      <c r="E40" s="159">
        <f t="shared" si="7"/>
        <v>0</v>
      </c>
      <c r="F40" s="158">
        <v>0</v>
      </c>
      <c r="G40" s="159">
        <v>0</v>
      </c>
      <c r="H40" s="159">
        <v>0</v>
      </c>
      <c r="I40" s="159">
        <v>0</v>
      </c>
      <c r="J40" s="159">
        <v>0</v>
      </c>
      <c r="K40" s="159">
        <v>0</v>
      </c>
      <c r="L40" s="159">
        <v>0</v>
      </c>
      <c r="M40" s="159">
        <v>0</v>
      </c>
      <c r="N40" s="159">
        <v>0</v>
      </c>
      <c r="O40" s="159">
        <v>0</v>
      </c>
      <c r="P40" s="159">
        <v>0</v>
      </c>
      <c r="Q40" s="159">
        <v>0</v>
      </c>
      <c r="R40" s="159">
        <v>0</v>
      </c>
      <c r="S40" s="159">
        <v>0</v>
      </c>
      <c r="T40" s="159">
        <v>0</v>
      </c>
      <c r="U40" s="159">
        <v>0</v>
      </c>
      <c r="V40" s="159">
        <v>0</v>
      </c>
      <c r="W40" s="159">
        <v>0</v>
      </c>
      <c r="X40" s="159">
        <v>0</v>
      </c>
      <c r="Y40" s="159">
        <v>0</v>
      </c>
      <c r="Z40" s="159">
        <v>0</v>
      </c>
      <c r="AA40" s="159">
        <v>0</v>
      </c>
      <c r="AB40" s="159">
        <f t="shared" si="2"/>
        <v>0</v>
      </c>
      <c r="AC40" s="158">
        <v>0</v>
      </c>
    </row>
    <row r="41" spans="1:29" x14ac:dyDescent="0.25">
      <c r="A41" s="52" t="s">
        <v>159</v>
      </c>
      <c r="B41" s="37" t="s">
        <v>145</v>
      </c>
      <c r="C41" s="159">
        <v>0</v>
      </c>
      <c r="D41" s="159">
        <v>0</v>
      </c>
      <c r="E41" s="159">
        <f t="shared" si="7"/>
        <v>0</v>
      </c>
      <c r="F41" s="158">
        <v>0</v>
      </c>
      <c r="G41" s="159">
        <v>0</v>
      </c>
      <c r="H41" s="159">
        <v>0</v>
      </c>
      <c r="I41" s="159">
        <v>0</v>
      </c>
      <c r="J41" s="159">
        <v>0</v>
      </c>
      <c r="K41" s="159">
        <v>0</v>
      </c>
      <c r="L41" s="159">
        <v>0</v>
      </c>
      <c r="M41" s="159">
        <v>0</v>
      </c>
      <c r="N41" s="159">
        <v>0</v>
      </c>
      <c r="O41" s="159">
        <v>0</v>
      </c>
      <c r="P41" s="159">
        <v>0</v>
      </c>
      <c r="Q41" s="159">
        <v>0</v>
      </c>
      <c r="R41" s="159">
        <v>0</v>
      </c>
      <c r="S41" s="159">
        <v>0</v>
      </c>
      <c r="T41" s="159">
        <v>0</v>
      </c>
      <c r="U41" s="159">
        <v>0</v>
      </c>
      <c r="V41" s="159">
        <v>0</v>
      </c>
      <c r="W41" s="159">
        <v>0</v>
      </c>
      <c r="X41" s="159">
        <v>0</v>
      </c>
      <c r="Y41" s="159">
        <v>0</v>
      </c>
      <c r="Z41" s="159">
        <v>0</v>
      </c>
      <c r="AA41" s="159">
        <v>0</v>
      </c>
      <c r="AB41" s="159">
        <f t="shared" si="2"/>
        <v>0</v>
      </c>
      <c r="AC41" s="158">
        <v>0</v>
      </c>
    </row>
    <row r="42" spans="1:29" ht="18.75" x14ac:dyDescent="0.25">
      <c r="A42" s="52" t="s">
        <v>158</v>
      </c>
      <c r="B42" s="239" t="s">
        <v>595</v>
      </c>
      <c r="C42" s="162">
        <v>0</v>
      </c>
      <c r="D42" s="159">
        <v>0</v>
      </c>
      <c r="E42" s="159">
        <f t="shared" si="7"/>
        <v>0</v>
      </c>
      <c r="F42" s="158">
        <v>0</v>
      </c>
      <c r="G42" s="159">
        <v>0</v>
      </c>
      <c r="H42" s="159">
        <v>0</v>
      </c>
      <c r="I42" s="159">
        <v>0</v>
      </c>
      <c r="J42" s="159">
        <v>0</v>
      </c>
      <c r="K42" s="159">
        <v>0</v>
      </c>
      <c r="L42" s="159">
        <v>0</v>
      </c>
      <c r="M42" s="159">
        <v>0</v>
      </c>
      <c r="N42" s="159">
        <v>0</v>
      </c>
      <c r="O42" s="159">
        <v>0</v>
      </c>
      <c r="P42" s="159">
        <v>0</v>
      </c>
      <c r="Q42" s="159">
        <v>0</v>
      </c>
      <c r="R42" s="159">
        <v>0</v>
      </c>
      <c r="S42" s="159">
        <v>0</v>
      </c>
      <c r="T42" s="159">
        <v>0</v>
      </c>
      <c r="U42" s="159">
        <v>0</v>
      </c>
      <c r="V42" s="159">
        <v>0</v>
      </c>
      <c r="W42" s="159">
        <v>0</v>
      </c>
      <c r="X42" s="159">
        <v>0</v>
      </c>
      <c r="Y42" s="159">
        <v>0</v>
      </c>
      <c r="Z42" s="159">
        <v>0</v>
      </c>
      <c r="AA42" s="159">
        <v>0</v>
      </c>
      <c r="AB42" s="159">
        <f t="shared" si="2"/>
        <v>0</v>
      </c>
      <c r="AC42" s="158">
        <v>0</v>
      </c>
    </row>
    <row r="43" spans="1:29" s="151" customFormat="1" x14ac:dyDescent="0.25">
      <c r="A43" s="54" t="s">
        <v>59</v>
      </c>
      <c r="B43" s="53" t="s">
        <v>157</v>
      </c>
      <c r="C43" s="158">
        <v>0</v>
      </c>
      <c r="D43" s="159">
        <v>0</v>
      </c>
      <c r="E43" s="158">
        <f t="shared" si="7"/>
        <v>0</v>
      </c>
      <c r="F43" s="158">
        <v>0</v>
      </c>
      <c r="G43" s="158">
        <v>0</v>
      </c>
      <c r="H43" s="158">
        <v>0</v>
      </c>
      <c r="I43" s="158">
        <v>0</v>
      </c>
      <c r="J43" s="158">
        <v>0</v>
      </c>
      <c r="K43" s="158">
        <v>0</v>
      </c>
      <c r="L43" s="158">
        <v>0</v>
      </c>
      <c r="M43" s="158">
        <v>0</v>
      </c>
      <c r="N43" s="158">
        <v>0</v>
      </c>
      <c r="O43" s="158">
        <v>0</v>
      </c>
      <c r="P43" s="158">
        <v>0</v>
      </c>
      <c r="Q43" s="158">
        <v>0</v>
      </c>
      <c r="R43" s="158">
        <v>0</v>
      </c>
      <c r="S43" s="158">
        <v>0</v>
      </c>
      <c r="T43" s="158">
        <v>0</v>
      </c>
      <c r="U43" s="158">
        <v>0</v>
      </c>
      <c r="V43" s="158">
        <v>0</v>
      </c>
      <c r="W43" s="158">
        <v>0</v>
      </c>
      <c r="X43" s="158">
        <v>0</v>
      </c>
      <c r="Y43" s="158">
        <v>0</v>
      </c>
      <c r="Z43" s="158">
        <v>0</v>
      </c>
      <c r="AA43" s="158">
        <v>0</v>
      </c>
      <c r="AB43" s="158">
        <f t="shared" si="2"/>
        <v>0</v>
      </c>
      <c r="AC43" s="158">
        <v>0</v>
      </c>
    </row>
    <row r="44" spans="1:29" x14ac:dyDescent="0.25">
      <c r="A44" s="52" t="s">
        <v>156</v>
      </c>
      <c r="B44" s="37" t="s">
        <v>155</v>
      </c>
      <c r="C44" s="159">
        <v>0</v>
      </c>
      <c r="D44" s="159">
        <v>0</v>
      </c>
      <c r="E44" s="159">
        <f t="shared" si="7"/>
        <v>0</v>
      </c>
      <c r="F44" s="158">
        <v>0</v>
      </c>
      <c r="G44" s="159">
        <v>0</v>
      </c>
      <c r="H44" s="159">
        <v>0</v>
      </c>
      <c r="I44" s="159">
        <v>0</v>
      </c>
      <c r="J44" s="159">
        <v>0</v>
      </c>
      <c r="K44" s="159">
        <v>0</v>
      </c>
      <c r="L44" s="159">
        <v>0</v>
      </c>
      <c r="M44" s="159">
        <v>0</v>
      </c>
      <c r="N44" s="159">
        <v>0</v>
      </c>
      <c r="O44" s="159">
        <v>0</v>
      </c>
      <c r="P44" s="159">
        <v>0</v>
      </c>
      <c r="Q44" s="159">
        <v>0</v>
      </c>
      <c r="R44" s="159">
        <v>0</v>
      </c>
      <c r="S44" s="159">
        <v>0</v>
      </c>
      <c r="T44" s="159">
        <v>0</v>
      </c>
      <c r="U44" s="159">
        <v>0</v>
      </c>
      <c r="V44" s="159">
        <v>0</v>
      </c>
      <c r="W44" s="159">
        <v>0</v>
      </c>
      <c r="X44" s="159">
        <v>0</v>
      </c>
      <c r="Y44" s="159">
        <v>0</v>
      </c>
      <c r="Z44" s="159">
        <v>0</v>
      </c>
      <c r="AA44" s="159">
        <v>0</v>
      </c>
      <c r="AB44" s="159">
        <f t="shared" si="2"/>
        <v>0</v>
      </c>
      <c r="AC44" s="158">
        <v>0</v>
      </c>
    </row>
    <row r="45" spans="1:29" x14ac:dyDescent="0.25">
      <c r="A45" s="52" t="s">
        <v>154</v>
      </c>
      <c r="B45" s="37" t="s">
        <v>153</v>
      </c>
      <c r="C45" s="159">
        <f>C37</f>
        <v>50</v>
      </c>
      <c r="D45" s="159">
        <f>D37</f>
        <v>0</v>
      </c>
      <c r="E45" s="159">
        <f t="shared" si="7"/>
        <v>0</v>
      </c>
      <c r="F45" s="158">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f t="shared" si="2"/>
        <v>0</v>
      </c>
      <c r="AC45" s="158">
        <v>0</v>
      </c>
    </row>
    <row r="46" spans="1:29" x14ac:dyDescent="0.25">
      <c r="A46" s="52" t="s">
        <v>152</v>
      </c>
      <c r="B46" s="37" t="s">
        <v>151</v>
      </c>
      <c r="C46" s="159">
        <v>0</v>
      </c>
      <c r="D46" s="159">
        <v>0</v>
      </c>
      <c r="E46" s="159">
        <f t="shared" si="7"/>
        <v>0</v>
      </c>
      <c r="F46" s="158">
        <v>0</v>
      </c>
      <c r="G46" s="159">
        <v>0</v>
      </c>
      <c r="H46" s="159">
        <v>0</v>
      </c>
      <c r="I46" s="159">
        <v>0</v>
      </c>
      <c r="J46" s="159">
        <v>0</v>
      </c>
      <c r="K46" s="159">
        <v>0</v>
      </c>
      <c r="L46" s="159">
        <v>0</v>
      </c>
      <c r="M46" s="159">
        <v>0</v>
      </c>
      <c r="N46" s="159">
        <v>0</v>
      </c>
      <c r="O46" s="159">
        <v>0</v>
      </c>
      <c r="P46" s="159">
        <v>0</v>
      </c>
      <c r="Q46" s="159">
        <v>0</v>
      </c>
      <c r="R46" s="159">
        <v>0</v>
      </c>
      <c r="S46" s="159">
        <v>0</v>
      </c>
      <c r="T46" s="159">
        <v>0</v>
      </c>
      <c r="U46" s="159">
        <v>0</v>
      </c>
      <c r="V46" s="159">
        <v>0</v>
      </c>
      <c r="W46" s="159">
        <v>0</v>
      </c>
      <c r="X46" s="159">
        <v>0</v>
      </c>
      <c r="Y46" s="159">
        <v>0</v>
      </c>
      <c r="Z46" s="159">
        <v>0</v>
      </c>
      <c r="AA46" s="159">
        <v>0</v>
      </c>
      <c r="AB46" s="159">
        <f t="shared" si="2"/>
        <v>0</v>
      </c>
      <c r="AC46" s="158">
        <v>0</v>
      </c>
    </row>
    <row r="47" spans="1:29" ht="31.5" x14ac:dyDescent="0.25">
      <c r="A47" s="52" t="s">
        <v>150</v>
      </c>
      <c r="B47" s="37" t="s">
        <v>149</v>
      </c>
      <c r="C47" s="159">
        <v>0</v>
      </c>
      <c r="D47" s="159">
        <v>0</v>
      </c>
      <c r="E47" s="159">
        <f t="shared" si="7"/>
        <v>0</v>
      </c>
      <c r="F47" s="158">
        <v>0</v>
      </c>
      <c r="G47" s="159">
        <v>0</v>
      </c>
      <c r="H47" s="159">
        <v>0</v>
      </c>
      <c r="I47" s="159">
        <v>0</v>
      </c>
      <c r="J47" s="159">
        <v>0</v>
      </c>
      <c r="K47" s="159">
        <v>0</v>
      </c>
      <c r="L47" s="159">
        <v>0</v>
      </c>
      <c r="M47" s="159">
        <v>0</v>
      </c>
      <c r="N47" s="159">
        <v>0</v>
      </c>
      <c r="O47" s="159">
        <v>0</v>
      </c>
      <c r="P47" s="159">
        <v>0</v>
      </c>
      <c r="Q47" s="159">
        <v>0</v>
      </c>
      <c r="R47" s="159">
        <v>0</v>
      </c>
      <c r="S47" s="159">
        <v>0</v>
      </c>
      <c r="T47" s="159">
        <v>0</v>
      </c>
      <c r="U47" s="159">
        <v>0</v>
      </c>
      <c r="V47" s="159">
        <v>0</v>
      </c>
      <c r="W47" s="159">
        <v>0</v>
      </c>
      <c r="X47" s="159">
        <v>0</v>
      </c>
      <c r="Y47" s="159">
        <v>0</v>
      </c>
      <c r="Z47" s="159">
        <v>0</v>
      </c>
      <c r="AA47" s="159">
        <v>0</v>
      </c>
      <c r="AB47" s="159">
        <f t="shared" si="2"/>
        <v>0</v>
      </c>
      <c r="AC47" s="158">
        <v>0</v>
      </c>
    </row>
    <row r="48" spans="1:29" ht="31.5" x14ac:dyDescent="0.25">
      <c r="A48" s="52" t="s">
        <v>148</v>
      </c>
      <c r="B48" s="37" t="s">
        <v>147</v>
      </c>
      <c r="C48" s="159">
        <v>0</v>
      </c>
      <c r="D48" s="159">
        <v>0</v>
      </c>
      <c r="E48" s="159">
        <f t="shared" si="7"/>
        <v>0</v>
      </c>
      <c r="F48" s="158">
        <v>0</v>
      </c>
      <c r="G48" s="159">
        <v>0</v>
      </c>
      <c r="H48" s="159">
        <v>0</v>
      </c>
      <c r="I48" s="159">
        <v>0</v>
      </c>
      <c r="J48" s="159">
        <v>0</v>
      </c>
      <c r="K48" s="159">
        <v>0</v>
      </c>
      <c r="L48" s="159">
        <v>0</v>
      </c>
      <c r="M48" s="159">
        <v>0</v>
      </c>
      <c r="N48" s="159">
        <v>0</v>
      </c>
      <c r="O48" s="159">
        <v>0</v>
      </c>
      <c r="P48" s="159">
        <v>0</v>
      </c>
      <c r="Q48" s="159">
        <v>0</v>
      </c>
      <c r="R48" s="159">
        <v>0</v>
      </c>
      <c r="S48" s="159">
        <v>0</v>
      </c>
      <c r="T48" s="159">
        <v>0</v>
      </c>
      <c r="U48" s="159">
        <v>0</v>
      </c>
      <c r="V48" s="159">
        <v>0</v>
      </c>
      <c r="W48" s="159">
        <v>0</v>
      </c>
      <c r="X48" s="159">
        <v>0</v>
      </c>
      <c r="Y48" s="159">
        <v>0</v>
      </c>
      <c r="Z48" s="159">
        <v>0</v>
      </c>
      <c r="AA48" s="159">
        <v>0</v>
      </c>
      <c r="AB48" s="159">
        <f t="shared" si="2"/>
        <v>0</v>
      </c>
      <c r="AC48" s="158">
        <v>0</v>
      </c>
    </row>
    <row r="49" spans="1:29" x14ac:dyDescent="0.25">
      <c r="A49" s="52" t="s">
        <v>146</v>
      </c>
      <c r="B49" s="37" t="s">
        <v>145</v>
      </c>
      <c r="C49" s="159">
        <v>0</v>
      </c>
      <c r="D49" s="159">
        <v>0</v>
      </c>
      <c r="E49" s="159">
        <f t="shared" si="7"/>
        <v>0</v>
      </c>
      <c r="F49" s="158">
        <v>0</v>
      </c>
      <c r="G49" s="159">
        <v>0</v>
      </c>
      <c r="H49" s="159">
        <v>0</v>
      </c>
      <c r="I49" s="159">
        <v>0</v>
      </c>
      <c r="J49" s="159">
        <v>0</v>
      </c>
      <c r="K49" s="159">
        <v>0</v>
      </c>
      <c r="L49" s="159">
        <v>0</v>
      </c>
      <c r="M49" s="159">
        <v>0</v>
      </c>
      <c r="N49" s="159">
        <v>0</v>
      </c>
      <c r="O49" s="159">
        <v>0</v>
      </c>
      <c r="P49" s="159">
        <v>0</v>
      </c>
      <c r="Q49" s="159">
        <v>0</v>
      </c>
      <c r="R49" s="159">
        <v>0</v>
      </c>
      <c r="S49" s="159">
        <v>0</v>
      </c>
      <c r="T49" s="159">
        <v>0</v>
      </c>
      <c r="U49" s="159">
        <v>0</v>
      </c>
      <c r="V49" s="159">
        <v>0</v>
      </c>
      <c r="W49" s="159">
        <v>0</v>
      </c>
      <c r="X49" s="159">
        <v>0</v>
      </c>
      <c r="Y49" s="159">
        <v>0</v>
      </c>
      <c r="Z49" s="159">
        <v>0</v>
      </c>
      <c r="AA49" s="159">
        <v>0</v>
      </c>
      <c r="AB49" s="159">
        <f t="shared" si="2"/>
        <v>0</v>
      </c>
      <c r="AC49" s="158">
        <v>0</v>
      </c>
    </row>
    <row r="50" spans="1:29" ht="18.75" x14ac:dyDescent="0.25">
      <c r="A50" s="52" t="s">
        <v>144</v>
      </c>
      <c r="B50" s="239" t="s">
        <v>595</v>
      </c>
      <c r="C50" s="162">
        <v>0</v>
      </c>
      <c r="D50" s="159">
        <v>0</v>
      </c>
      <c r="E50" s="159"/>
      <c r="F50" s="158">
        <v>0</v>
      </c>
      <c r="G50" s="159">
        <v>0</v>
      </c>
      <c r="H50" s="159">
        <v>0</v>
      </c>
      <c r="I50" s="159">
        <v>0</v>
      </c>
      <c r="J50" s="159">
        <v>0</v>
      </c>
      <c r="K50" s="159">
        <v>0</v>
      </c>
      <c r="L50" s="159">
        <v>0</v>
      </c>
      <c r="M50" s="159">
        <v>0</v>
      </c>
      <c r="N50" s="159">
        <v>0</v>
      </c>
      <c r="O50" s="159">
        <v>0</v>
      </c>
      <c r="P50" s="159">
        <v>0</v>
      </c>
      <c r="Q50" s="159">
        <v>0</v>
      </c>
      <c r="R50" s="159">
        <v>0</v>
      </c>
      <c r="S50" s="159">
        <v>0</v>
      </c>
      <c r="T50" s="159">
        <v>0</v>
      </c>
      <c r="U50" s="159">
        <v>0</v>
      </c>
      <c r="V50" s="159">
        <v>0</v>
      </c>
      <c r="W50" s="159">
        <v>0</v>
      </c>
      <c r="X50" s="159">
        <v>0</v>
      </c>
      <c r="Y50" s="159">
        <v>0</v>
      </c>
      <c r="Z50" s="159">
        <v>0</v>
      </c>
      <c r="AA50" s="159">
        <v>0</v>
      </c>
      <c r="AB50" s="159">
        <f t="shared" si="2"/>
        <v>0</v>
      </c>
      <c r="AC50" s="158">
        <v>0</v>
      </c>
    </row>
    <row r="51" spans="1:29" s="151" customFormat="1" ht="35.25" customHeight="1" x14ac:dyDescent="0.25">
      <c r="A51" s="54" t="s">
        <v>57</v>
      </c>
      <c r="B51" s="53" t="s">
        <v>143</v>
      </c>
      <c r="C51" s="158">
        <v>0</v>
      </c>
      <c r="D51" s="159">
        <v>0</v>
      </c>
      <c r="E51" s="158">
        <f t="shared" si="7"/>
        <v>0</v>
      </c>
      <c r="F51" s="158">
        <v>0</v>
      </c>
      <c r="G51" s="158">
        <v>0</v>
      </c>
      <c r="H51" s="158">
        <v>0</v>
      </c>
      <c r="I51" s="158">
        <v>0</v>
      </c>
      <c r="J51" s="158">
        <v>0</v>
      </c>
      <c r="K51" s="158">
        <v>0</v>
      </c>
      <c r="L51" s="158">
        <v>0</v>
      </c>
      <c r="M51" s="158">
        <v>0</v>
      </c>
      <c r="N51" s="158">
        <v>0</v>
      </c>
      <c r="O51" s="158">
        <v>0</v>
      </c>
      <c r="P51" s="158">
        <v>0</v>
      </c>
      <c r="Q51" s="158">
        <v>0</v>
      </c>
      <c r="R51" s="158">
        <v>0</v>
      </c>
      <c r="S51" s="158">
        <v>0</v>
      </c>
      <c r="T51" s="158">
        <v>0</v>
      </c>
      <c r="U51" s="158">
        <v>0</v>
      </c>
      <c r="V51" s="158">
        <v>0</v>
      </c>
      <c r="W51" s="158">
        <v>0</v>
      </c>
      <c r="X51" s="158">
        <v>0</v>
      </c>
      <c r="Y51" s="158">
        <v>0</v>
      </c>
      <c r="Z51" s="158">
        <v>0</v>
      </c>
      <c r="AA51" s="158">
        <v>0</v>
      </c>
      <c r="AB51" s="158">
        <f t="shared" si="2"/>
        <v>0</v>
      </c>
      <c r="AC51" s="158">
        <v>0</v>
      </c>
    </row>
    <row r="52" spans="1:29" x14ac:dyDescent="0.25">
      <c r="A52" s="52" t="s">
        <v>142</v>
      </c>
      <c r="B52" s="37" t="s">
        <v>141</v>
      </c>
      <c r="C52" s="159">
        <v>154.972033898305</v>
      </c>
      <c r="D52" s="159">
        <f>D30</f>
        <v>0</v>
      </c>
      <c r="E52" s="159">
        <f>32.7979810683051</f>
        <v>32.797981068305099</v>
      </c>
      <c r="F52" s="159">
        <f t="shared" ref="F52" si="8">E52-G52-J52</f>
        <v>32.797981068305099</v>
      </c>
      <c r="G52" s="159">
        <v>0</v>
      </c>
      <c r="H52" s="159">
        <v>32.797981068305099</v>
      </c>
      <c r="I52" s="159">
        <v>0</v>
      </c>
      <c r="J52" s="159">
        <v>0</v>
      </c>
      <c r="K52" s="159">
        <v>0</v>
      </c>
      <c r="L52" s="159">
        <v>0</v>
      </c>
      <c r="M52" s="159">
        <v>0</v>
      </c>
      <c r="N52" s="159">
        <v>0</v>
      </c>
      <c r="O52" s="159">
        <v>0</v>
      </c>
      <c r="P52" s="159">
        <v>0</v>
      </c>
      <c r="Q52" s="159">
        <v>0</v>
      </c>
      <c r="R52" s="159">
        <v>0</v>
      </c>
      <c r="S52" s="159">
        <v>0</v>
      </c>
      <c r="T52" s="159">
        <v>0</v>
      </c>
      <c r="U52" s="159">
        <v>0</v>
      </c>
      <c r="V52" s="159">
        <v>0</v>
      </c>
      <c r="W52" s="159">
        <v>0</v>
      </c>
      <c r="X52" s="159">
        <v>0</v>
      </c>
      <c r="Y52" s="159">
        <v>0</v>
      </c>
      <c r="Z52" s="159">
        <v>0</v>
      </c>
      <c r="AA52" s="159">
        <v>0</v>
      </c>
      <c r="AB52" s="159">
        <f t="shared" si="2"/>
        <v>32.797981068305099</v>
      </c>
      <c r="AC52" s="158">
        <v>0</v>
      </c>
    </row>
    <row r="53" spans="1:29" x14ac:dyDescent="0.25">
      <c r="A53" s="52" t="s">
        <v>140</v>
      </c>
      <c r="B53" s="37" t="s">
        <v>134</v>
      </c>
      <c r="C53" s="159">
        <v>0</v>
      </c>
      <c r="D53" s="159">
        <v>0</v>
      </c>
      <c r="E53" s="159">
        <f t="shared" si="7"/>
        <v>0</v>
      </c>
      <c r="F53" s="158">
        <v>0</v>
      </c>
      <c r="G53" s="159">
        <v>0</v>
      </c>
      <c r="H53" s="159">
        <v>0</v>
      </c>
      <c r="I53" s="159">
        <v>0</v>
      </c>
      <c r="J53" s="159">
        <v>0</v>
      </c>
      <c r="K53" s="159">
        <v>0</v>
      </c>
      <c r="L53" s="159">
        <v>0</v>
      </c>
      <c r="M53" s="159">
        <v>0</v>
      </c>
      <c r="N53" s="159">
        <v>0</v>
      </c>
      <c r="O53" s="159">
        <v>0</v>
      </c>
      <c r="P53" s="159">
        <v>0</v>
      </c>
      <c r="Q53" s="159">
        <v>0</v>
      </c>
      <c r="R53" s="159">
        <v>0</v>
      </c>
      <c r="S53" s="159">
        <v>0</v>
      </c>
      <c r="T53" s="159">
        <v>0</v>
      </c>
      <c r="U53" s="159">
        <v>0</v>
      </c>
      <c r="V53" s="159">
        <v>0</v>
      </c>
      <c r="W53" s="159">
        <v>0</v>
      </c>
      <c r="X53" s="159">
        <v>0</v>
      </c>
      <c r="Y53" s="159">
        <v>0</v>
      </c>
      <c r="Z53" s="159">
        <v>0</v>
      </c>
      <c r="AA53" s="159">
        <v>0</v>
      </c>
      <c r="AB53" s="159">
        <f t="shared" si="2"/>
        <v>0</v>
      </c>
      <c r="AC53" s="158">
        <v>0</v>
      </c>
    </row>
    <row r="54" spans="1:29" x14ac:dyDescent="0.25">
      <c r="A54" s="52" t="s">
        <v>139</v>
      </c>
      <c r="B54" s="239" t="s">
        <v>133</v>
      </c>
      <c r="C54" s="162">
        <f>C37</f>
        <v>50</v>
      </c>
      <c r="D54" s="162">
        <f>D37</f>
        <v>0</v>
      </c>
      <c r="E54" s="159">
        <f t="shared" si="7"/>
        <v>0</v>
      </c>
      <c r="F54" s="158">
        <v>0</v>
      </c>
      <c r="G54" s="159">
        <v>0</v>
      </c>
      <c r="H54" s="159">
        <v>0</v>
      </c>
      <c r="I54" s="159">
        <v>0</v>
      </c>
      <c r="J54" s="159">
        <v>0</v>
      </c>
      <c r="K54" s="159">
        <v>0</v>
      </c>
      <c r="L54" s="159">
        <v>0</v>
      </c>
      <c r="M54" s="159">
        <v>0</v>
      </c>
      <c r="N54" s="159">
        <v>0</v>
      </c>
      <c r="O54" s="159">
        <v>0</v>
      </c>
      <c r="P54" s="159">
        <v>0</v>
      </c>
      <c r="Q54" s="159">
        <v>0</v>
      </c>
      <c r="R54" s="159">
        <v>0</v>
      </c>
      <c r="S54" s="159">
        <v>0</v>
      </c>
      <c r="T54" s="159">
        <v>0</v>
      </c>
      <c r="U54" s="159">
        <v>0</v>
      </c>
      <c r="V54" s="159">
        <v>0</v>
      </c>
      <c r="W54" s="159">
        <v>0</v>
      </c>
      <c r="X54" s="159">
        <v>0</v>
      </c>
      <c r="Y54" s="159">
        <v>0</v>
      </c>
      <c r="Z54" s="159">
        <v>0</v>
      </c>
      <c r="AA54" s="159">
        <v>0</v>
      </c>
      <c r="AB54" s="159">
        <f t="shared" si="2"/>
        <v>0</v>
      </c>
      <c r="AC54" s="158">
        <v>0</v>
      </c>
    </row>
    <row r="55" spans="1:29" x14ac:dyDescent="0.25">
      <c r="A55" s="52" t="s">
        <v>138</v>
      </c>
      <c r="B55" s="239" t="s">
        <v>132</v>
      </c>
      <c r="C55" s="162">
        <v>0</v>
      </c>
      <c r="D55" s="159">
        <v>0</v>
      </c>
      <c r="E55" s="159">
        <f t="shared" si="7"/>
        <v>0</v>
      </c>
      <c r="F55" s="158">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f t="shared" si="2"/>
        <v>0</v>
      </c>
      <c r="AC55" s="158">
        <v>0</v>
      </c>
    </row>
    <row r="56" spans="1:29" x14ac:dyDescent="0.25">
      <c r="A56" s="52" t="s">
        <v>137</v>
      </c>
      <c r="B56" s="239" t="s">
        <v>131</v>
      </c>
      <c r="C56" s="162">
        <v>0</v>
      </c>
      <c r="D56" s="159">
        <v>0</v>
      </c>
      <c r="E56" s="159">
        <f t="shared" si="7"/>
        <v>0</v>
      </c>
      <c r="F56" s="158">
        <v>0</v>
      </c>
      <c r="G56" s="159">
        <v>0</v>
      </c>
      <c r="H56" s="159">
        <v>0</v>
      </c>
      <c r="I56" s="159">
        <v>0</v>
      </c>
      <c r="J56" s="159">
        <v>0</v>
      </c>
      <c r="K56" s="159">
        <v>0</v>
      </c>
      <c r="L56" s="159">
        <v>0</v>
      </c>
      <c r="M56" s="159">
        <v>0</v>
      </c>
      <c r="N56" s="159">
        <v>0</v>
      </c>
      <c r="O56" s="159">
        <v>0</v>
      </c>
      <c r="P56" s="159">
        <v>0</v>
      </c>
      <c r="Q56" s="159">
        <v>0</v>
      </c>
      <c r="R56" s="159">
        <v>0</v>
      </c>
      <c r="S56" s="159">
        <v>0</v>
      </c>
      <c r="T56" s="159">
        <v>0</v>
      </c>
      <c r="U56" s="159">
        <v>0</v>
      </c>
      <c r="V56" s="159">
        <v>0</v>
      </c>
      <c r="W56" s="159">
        <v>0</v>
      </c>
      <c r="X56" s="159">
        <v>0</v>
      </c>
      <c r="Y56" s="159">
        <v>0</v>
      </c>
      <c r="Z56" s="159">
        <v>0</v>
      </c>
      <c r="AA56" s="159">
        <v>0</v>
      </c>
      <c r="AB56" s="159">
        <f t="shared" si="2"/>
        <v>0</v>
      </c>
      <c r="AC56" s="158">
        <v>0</v>
      </c>
    </row>
    <row r="57" spans="1:29" ht="18.75" x14ac:dyDescent="0.25">
      <c r="A57" s="52" t="s">
        <v>136</v>
      </c>
      <c r="B57" s="239" t="s">
        <v>596</v>
      </c>
      <c r="C57" s="162">
        <v>0</v>
      </c>
      <c r="D57" s="159">
        <v>0</v>
      </c>
      <c r="E57" s="159">
        <f t="shared" si="7"/>
        <v>0</v>
      </c>
      <c r="F57" s="158">
        <v>0</v>
      </c>
      <c r="G57" s="159">
        <v>0</v>
      </c>
      <c r="H57" s="159">
        <v>0</v>
      </c>
      <c r="I57" s="159">
        <v>0</v>
      </c>
      <c r="J57" s="159">
        <v>0</v>
      </c>
      <c r="K57" s="159">
        <v>0</v>
      </c>
      <c r="L57" s="159">
        <v>0</v>
      </c>
      <c r="M57" s="159">
        <v>0</v>
      </c>
      <c r="N57" s="159">
        <v>0</v>
      </c>
      <c r="O57" s="159">
        <v>0</v>
      </c>
      <c r="P57" s="159">
        <v>0</v>
      </c>
      <c r="Q57" s="159">
        <v>0</v>
      </c>
      <c r="R57" s="159">
        <v>0</v>
      </c>
      <c r="S57" s="159">
        <v>0</v>
      </c>
      <c r="T57" s="159">
        <v>0</v>
      </c>
      <c r="U57" s="159">
        <v>0</v>
      </c>
      <c r="V57" s="159">
        <v>0</v>
      </c>
      <c r="W57" s="159">
        <v>0</v>
      </c>
      <c r="X57" s="159">
        <v>0</v>
      </c>
      <c r="Y57" s="159">
        <v>0</v>
      </c>
      <c r="Z57" s="159">
        <v>0</v>
      </c>
      <c r="AA57" s="159">
        <v>0</v>
      </c>
      <c r="AB57" s="159">
        <f t="shared" si="2"/>
        <v>0</v>
      </c>
      <c r="AC57" s="158">
        <v>0</v>
      </c>
    </row>
    <row r="58" spans="1:29" s="151" customFormat="1" ht="36.75" customHeight="1" x14ac:dyDescent="0.25">
      <c r="A58" s="54" t="s">
        <v>56</v>
      </c>
      <c r="B58" s="240" t="s">
        <v>216</v>
      </c>
      <c r="C58" s="163">
        <v>0</v>
      </c>
      <c r="D58" s="159">
        <v>0</v>
      </c>
      <c r="E58" s="158">
        <f t="shared" si="7"/>
        <v>0</v>
      </c>
      <c r="F58" s="158">
        <v>0</v>
      </c>
      <c r="G58" s="158">
        <v>0</v>
      </c>
      <c r="H58" s="158">
        <v>0</v>
      </c>
      <c r="I58" s="158">
        <v>0</v>
      </c>
      <c r="J58" s="158">
        <v>0</v>
      </c>
      <c r="K58" s="158">
        <v>0</v>
      </c>
      <c r="L58" s="158">
        <v>0</v>
      </c>
      <c r="M58" s="158">
        <v>0</v>
      </c>
      <c r="N58" s="158">
        <v>0</v>
      </c>
      <c r="O58" s="158">
        <v>0</v>
      </c>
      <c r="P58" s="158">
        <v>0</v>
      </c>
      <c r="Q58" s="158">
        <v>0</v>
      </c>
      <c r="R58" s="158">
        <v>0</v>
      </c>
      <c r="S58" s="158">
        <v>0</v>
      </c>
      <c r="T58" s="158">
        <v>0</v>
      </c>
      <c r="U58" s="158">
        <v>0</v>
      </c>
      <c r="V58" s="158">
        <v>0</v>
      </c>
      <c r="W58" s="158">
        <v>0</v>
      </c>
      <c r="X58" s="158">
        <v>0</v>
      </c>
      <c r="Y58" s="158">
        <v>0</v>
      </c>
      <c r="Z58" s="158">
        <v>0</v>
      </c>
      <c r="AA58" s="158">
        <v>0</v>
      </c>
      <c r="AB58" s="158">
        <f t="shared" si="2"/>
        <v>0</v>
      </c>
      <c r="AC58" s="158">
        <v>0</v>
      </c>
    </row>
    <row r="59" spans="1:29" s="151" customFormat="1" x14ac:dyDescent="0.25">
      <c r="A59" s="54" t="s">
        <v>54</v>
      </c>
      <c r="B59" s="53" t="s">
        <v>135</v>
      </c>
      <c r="C59" s="158">
        <v>0</v>
      </c>
      <c r="D59" s="159">
        <v>0</v>
      </c>
      <c r="E59" s="158">
        <f t="shared" si="7"/>
        <v>0</v>
      </c>
      <c r="F59" s="158">
        <v>0</v>
      </c>
      <c r="G59" s="158">
        <v>0</v>
      </c>
      <c r="H59" s="158">
        <v>0</v>
      </c>
      <c r="I59" s="158">
        <v>0</v>
      </c>
      <c r="J59" s="158">
        <v>0</v>
      </c>
      <c r="K59" s="158">
        <v>0</v>
      </c>
      <c r="L59" s="158">
        <v>0</v>
      </c>
      <c r="M59" s="158">
        <v>0</v>
      </c>
      <c r="N59" s="158">
        <v>0</v>
      </c>
      <c r="O59" s="158">
        <v>0</v>
      </c>
      <c r="P59" s="158">
        <v>0</v>
      </c>
      <c r="Q59" s="158">
        <v>0</v>
      </c>
      <c r="R59" s="158">
        <v>0</v>
      </c>
      <c r="S59" s="158">
        <v>0</v>
      </c>
      <c r="T59" s="158">
        <v>0</v>
      </c>
      <c r="U59" s="158">
        <v>0</v>
      </c>
      <c r="V59" s="158">
        <v>0</v>
      </c>
      <c r="W59" s="158">
        <v>0</v>
      </c>
      <c r="X59" s="158">
        <v>0</v>
      </c>
      <c r="Y59" s="158">
        <v>0</v>
      </c>
      <c r="Z59" s="158">
        <v>0</v>
      </c>
      <c r="AA59" s="158">
        <v>0</v>
      </c>
      <c r="AB59" s="158">
        <f t="shared" si="2"/>
        <v>0</v>
      </c>
      <c r="AC59" s="158">
        <v>0</v>
      </c>
    </row>
    <row r="60" spans="1:29" x14ac:dyDescent="0.25">
      <c r="A60" s="52" t="s">
        <v>210</v>
      </c>
      <c r="B60" s="241" t="s">
        <v>155</v>
      </c>
      <c r="C60" s="164">
        <v>0</v>
      </c>
      <c r="D60" s="159">
        <v>0</v>
      </c>
      <c r="E60" s="159">
        <f t="shared" si="7"/>
        <v>0</v>
      </c>
      <c r="F60" s="158">
        <v>0</v>
      </c>
      <c r="G60" s="159">
        <v>0</v>
      </c>
      <c r="H60" s="159">
        <v>0</v>
      </c>
      <c r="I60" s="159">
        <v>0</v>
      </c>
      <c r="J60" s="159">
        <v>0</v>
      </c>
      <c r="K60" s="159">
        <v>0</v>
      </c>
      <c r="L60" s="159">
        <v>0</v>
      </c>
      <c r="M60" s="159">
        <v>0</v>
      </c>
      <c r="N60" s="159">
        <v>0</v>
      </c>
      <c r="O60" s="159">
        <v>0</v>
      </c>
      <c r="P60" s="159">
        <v>0</v>
      </c>
      <c r="Q60" s="159">
        <v>0</v>
      </c>
      <c r="R60" s="159">
        <v>0</v>
      </c>
      <c r="S60" s="159">
        <v>0</v>
      </c>
      <c r="T60" s="159">
        <v>0</v>
      </c>
      <c r="U60" s="159">
        <v>0</v>
      </c>
      <c r="V60" s="159">
        <v>0</v>
      </c>
      <c r="W60" s="159">
        <v>0</v>
      </c>
      <c r="X60" s="159">
        <v>0</v>
      </c>
      <c r="Y60" s="159">
        <v>0</v>
      </c>
      <c r="Z60" s="159">
        <v>0</v>
      </c>
      <c r="AA60" s="159">
        <v>0</v>
      </c>
      <c r="AB60" s="159">
        <f t="shared" si="2"/>
        <v>0</v>
      </c>
      <c r="AC60" s="158">
        <v>0</v>
      </c>
    </row>
    <row r="61" spans="1:29" x14ac:dyDescent="0.25">
      <c r="A61" s="52" t="s">
        <v>211</v>
      </c>
      <c r="B61" s="241" t="s">
        <v>153</v>
      </c>
      <c r="C61" s="164">
        <f>2*10</f>
        <v>20</v>
      </c>
      <c r="D61" s="159">
        <v>0</v>
      </c>
      <c r="E61" s="159">
        <f t="shared" si="7"/>
        <v>0</v>
      </c>
      <c r="F61" s="158">
        <v>0</v>
      </c>
      <c r="G61" s="159">
        <v>0</v>
      </c>
      <c r="H61" s="159">
        <v>0</v>
      </c>
      <c r="I61" s="159">
        <v>0</v>
      </c>
      <c r="J61" s="159">
        <v>0</v>
      </c>
      <c r="K61" s="159">
        <v>0</v>
      </c>
      <c r="L61" s="159">
        <v>0</v>
      </c>
      <c r="M61" s="159">
        <v>0</v>
      </c>
      <c r="N61" s="159">
        <v>0</v>
      </c>
      <c r="O61" s="159">
        <v>0</v>
      </c>
      <c r="P61" s="159">
        <v>0</v>
      </c>
      <c r="Q61" s="159">
        <v>0</v>
      </c>
      <c r="R61" s="159">
        <v>0</v>
      </c>
      <c r="S61" s="159">
        <v>0</v>
      </c>
      <c r="T61" s="159">
        <v>0</v>
      </c>
      <c r="U61" s="159">
        <v>0</v>
      </c>
      <c r="V61" s="159">
        <v>0</v>
      </c>
      <c r="W61" s="159">
        <v>0</v>
      </c>
      <c r="X61" s="159">
        <v>0</v>
      </c>
      <c r="Y61" s="159">
        <v>0</v>
      </c>
      <c r="Z61" s="159">
        <v>0</v>
      </c>
      <c r="AA61" s="159">
        <v>0</v>
      </c>
      <c r="AB61" s="159">
        <f t="shared" si="2"/>
        <v>0</v>
      </c>
      <c r="AC61" s="158">
        <v>0</v>
      </c>
    </row>
    <row r="62" spans="1:29" x14ac:dyDescent="0.25">
      <c r="A62" s="52" t="s">
        <v>212</v>
      </c>
      <c r="B62" s="241" t="s">
        <v>151</v>
      </c>
      <c r="C62" s="164">
        <v>0</v>
      </c>
      <c r="D62" s="159">
        <v>0</v>
      </c>
      <c r="E62" s="159">
        <f t="shared" si="7"/>
        <v>0</v>
      </c>
      <c r="F62" s="158">
        <v>0</v>
      </c>
      <c r="G62" s="159">
        <v>0</v>
      </c>
      <c r="H62" s="159">
        <v>0</v>
      </c>
      <c r="I62" s="159">
        <v>0</v>
      </c>
      <c r="J62" s="159">
        <v>0</v>
      </c>
      <c r="K62" s="159">
        <v>0</v>
      </c>
      <c r="L62" s="159">
        <v>0</v>
      </c>
      <c r="M62" s="159">
        <v>0</v>
      </c>
      <c r="N62" s="159">
        <v>0</v>
      </c>
      <c r="O62" s="159">
        <v>0</v>
      </c>
      <c r="P62" s="159">
        <v>0</v>
      </c>
      <c r="Q62" s="159">
        <v>0</v>
      </c>
      <c r="R62" s="159">
        <v>0</v>
      </c>
      <c r="S62" s="159">
        <v>0</v>
      </c>
      <c r="T62" s="159">
        <v>0</v>
      </c>
      <c r="U62" s="159">
        <v>0</v>
      </c>
      <c r="V62" s="159">
        <v>0</v>
      </c>
      <c r="W62" s="159">
        <v>0</v>
      </c>
      <c r="X62" s="159">
        <v>0</v>
      </c>
      <c r="Y62" s="159">
        <v>0</v>
      </c>
      <c r="Z62" s="159">
        <v>0</v>
      </c>
      <c r="AA62" s="159">
        <v>0</v>
      </c>
      <c r="AB62" s="159">
        <f t="shared" si="2"/>
        <v>0</v>
      </c>
      <c r="AC62" s="158">
        <v>0</v>
      </c>
    </row>
    <row r="63" spans="1:29" x14ac:dyDescent="0.25">
      <c r="A63" s="52" t="s">
        <v>213</v>
      </c>
      <c r="B63" s="241" t="s">
        <v>215</v>
      </c>
      <c r="C63" s="164">
        <v>0</v>
      </c>
      <c r="D63" s="159">
        <v>0</v>
      </c>
      <c r="E63" s="159">
        <f t="shared" si="7"/>
        <v>0</v>
      </c>
      <c r="F63" s="158">
        <v>0</v>
      </c>
      <c r="G63" s="159">
        <v>0</v>
      </c>
      <c r="H63" s="159">
        <v>0</v>
      </c>
      <c r="I63" s="159">
        <v>0</v>
      </c>
      <c r="J63" s="159">
        <v>0</v>
      </c>
      <c r="K63" s="159">
        <v>0</v>
      </c>
      <c r="L63" s="159">
        <v>0</v>
      </c>
      <c r="M63" s="159">
        <v>0</v>
      </c>
      <c r="N63" s="159">
        <v>0</v>
      </c>
      <c r="O63" s="159">
        <v>0</v>
      </c>
      <c r="P63" s="159">
        <v>0</v>
      </c>
      <c r="Q63" s="159">
        <v>0</v>
      </c>
      <c r="R63" s="159">
        <v>0</v>
      </c>
      <c r="S63" s="159">
        <v>0</v>
      </c>
      <c r="T63" s="159">
        <v>0</v>
      </c>
      <c r="U63" s="159">
        <v>0</v>
      </c>
      <c r="V63" s="159">
        <v>0</v>
      </c>
      <c r="W63" s="159">
        <v>0</v>
      </c>
      <c r="X63" s="159">
        <v>0</v>
      </c>
      <c r="Y63" s="159">
        <v>0</v>
      </c>
      <c r="Z63" s="159">
        <v>0</v>
      </c>
      <c r="AA63" s="159">
        <v>0</v>
      </c>
      <c r="AB63" s="159">
        <f t="shared" si="2"/>
        <v>0</v>
      </c>
      <c r="AC63" s="158">
        <v>0</v>
      </c>
    </row>
    <row r="64" spans="1:29" ht="18.75" x14ac:dyDescent="0.25">
      <c r="A64" s="52" t="s">
        <v>214</v>
      </c>
      <c r="B64" s="239" t="s">
        <v>596</v>
      </c>
      <c r="C64" s="162">
        <v>0</v>
      </c>
      <c r="D64" s="159">
        <v>0</v>
      </c>
      <c r="E64" s="159">
        <f t="shared" si="7"/>
        <v>0</v>
      </c>
      <c r="F64" s="158">
        <v>0</v>
      </c>
      <c r="G64" s="159">
        <v>0</v>
      </c>
      <c r="H64" s="159">
        <v>0</v>
      </c>
      <c r="I64" s="159">
        <v>0</v>
      </c>
      <c r="J64" s="159">
        <v>0</v>
      </c>
      <c r="K64" s="159">
        <v>0</v>
      </c>
      <c r="L64" s="159">
        <v>0</v>
      </c>
      <c r="M64" s="159">
        <v>0</v>
      </c>
      <c r="N64" s="159">
        <v>0</v>
      </c>
      <c r="O64" s="159">
        <v>0</v>
      </c>
      <c r="P64" s="159">
        <v>0</v>
      </c>
      <c r="Q64" s="159">
        <v>0</v>
      </c>
      <c r="R64" s="159">
        <v>0</v>
      </c>
      <c r="S64" s="159">
        <v>0</v>
      </c>
      <c r="T64" s="159">
        <v>0</v>
      </c>
      <c r="U64" s="159">
        <v>0</v>
      </c>
      <c r="V64" s="159">
        <v>0</v>
      </c>
      <c r="W64" s="159">
        <v>0</v>
      </c>
      <c r="X64" s="159">
        <v>0</v>
      </c>
      <c r="Y64" s="159">
        <v>0</v>
      </c>
      <c r="Z64" s="159">
        <v>0</v>
      </c>
      <c r="AA64" s="159">
        <v>0</v>
      </c>
      <c r="AB64" s="159">
        <f t="shared" si="2"/>
        <v>0</v>
      </c>
      <c r="AC64" s="158">
        <v>0</v>
      </c>
    </row>
    <row r="65" spans="1:28" x14ac:dyDescent="0.25">
      <c r="A65" s="50"/>
      <c r="B65" s="51"/>
      <c r="C65" s="51"/>
      <c r="D65" s="153"/>
      <c r="E65" s="51"/>
      <c r="F65" s="153"/>
      <c r="G65" s="51"/>
      <c r="H65" s="51"/>
      <c r="I65" s="51"/>
      <c r="J65" s="51"/>
      <c r="K65" s="51"/>
      <c r="L65" s="50"/>
      <c r="M65" s="50"/>
      <c r="N65" s="127"/>
      <c r="O65" s="127"/>
      <c r="P65" s="127"/>
      <c r="Q65" s="127"/>
      <c r="R65" s="127"/>
      <c r="S65" s="127"/>
      <c r="T65" s="127"/>
      <c r="U65" s="127"/>
      <c r="V65" s="127"/>
      <c r="W65" s="127"/>
      <c r="X65" s="127"/>
      <c r="Y65" s="127"/>
      <c r="Z65" s="127"/>
      <c r="AA65" s="127"/>
      <c r="AB65" s="127"/>
    </row>
    <row r="66" spans="1:28" ht="54" customHeight="1" x14ac:dyDescent="0.25">
      <c r="A66" s="127"/>
      <c r="B66" s="442"/>
      <c r="C66" s="442"/>
      <c r="D66" s="442"/>
      <c r="E66" s="442"/>
      <c r="F66" s="442"/>
      <c r="G66" s="442"/>
      <c r="H66" s="442"/>
      <c r="I66" s="442"/>
      <c r="J66" s="350"/>
      <c r="K66" s="350"/>
      <c r="L66" s="128"/>
      <c r="M66" s="128"/>
      <c r="N66" s="128"/>
      <c r="O66" s="128"/>
      <c r="P66" s="128"/>
      <c r="Q66" s="128"/>
      <c r="R66" s="128"/>
      <c r="S66" s="128"/>
      <c r="T66" s="128"/>
      <c r="U66" s="128"/>
      <c r="V66" s="128"/>
      <c r="W66" s="128"/>
      <c r="X66" s="128"/>
      <c r="Y66" s="128"/>
      <c r="Z66" s="128"/>
      <c r="AA66" s="128"/>
      <c r="AB66" s="128"/>
    </row>
    <row r="67" spans="1:28" x14ac:dyDescent="0.25">
      <c r="A67" s="127"/>
      <c r="B67" s="127"/>
      <c r="C67" s="127"/>
      <c r="D67" s="152"/>
      <c r="E67" s="127"/>
      <c r="F67" s="152"/>
      <c r="L67" s="127"/>
      <c r="M67" s="127"/>
      <c r="N67" s="127"/>
      <c r="O67" s="127"/>
      <c r="P67" s="127"/>
      <c r="Q67" s="127"/>
      <c r="R67" s="127"/>
      <c r="S67" s="127"/>
      <c r="T67" s="127"/>
      <c r="U67" s="127"/>
      <c r="V67" s="127"/>
      <c r="W67" s="127"/>
      <c r="X67" s="127"/>
      <c r="Y67" s="127"/>
      <c r="Z67" s="127"/>
      <c r="AA67" s="127"/>
      <c r="AB67" s="127"/>
    </row>
    <row r="68" spans="1:28" ht="50.25" customHeight="1" x14ac:dyDescent="0.25">
      <c r="A68" s="127"/>
      <c r="B68" s="443"/>
      <c r="C68" s="443"/>
      <c r="D68" s="443"/>
      <c r="E68" s="443"/>
      <c r="F68" s="443"/>
      <c r="G68" s="443"/>
      <c r="H68" s="443"/>
      <c r="I68" s="443"/>
      <c r="J68" s="351"/>
      <c r="K68" s="351"/>
      <c r="L68" s="127"/>
      <c r="M68" s="127"/>
      <c r="N68" s="127"/>
      <c r="O68" s="127"/>
      <c r="P68" s="127"/>
      <c r="Q68" s="127"/>
      <c r="R68" s="127"/>
      <c r="S68" s="127"/>
      <c r="T68" s="127"/>
      <c r="U68" s="127"/>
      <c r="V68" s="127"/>
      <c r="W68" s="127"/>
      <c r="X68" s="127"/>
      <c r="Y68" s="127"/>
      <c r="Z68" s="127"/>
      <c r="AA68" s="127"/>
      <c r="AB68" s="127"/>
    </row>
    <row r="69" spans="1:28" x14ac:dyDescent="0.25">
      <c r="A69" s="127"/>
      <c r="B69" s="127"/>
      <c r="C69" s="127"/>
      <c r="D69" s="152"/>
      <c r="E69" s="127"/>
      <c r="F69" s="152"/>
      <c r="L69" s="127"/>
      <c r="M69" s="127"/>
      <c r="N69" s="127"/>
      <c r="O69" s="127"/>
      <c r="P69" s="127"/>
      <c r="Q69" s="127"/>
      <c r="R69" s="127"/>
      <c r="S69" s="127"/>
      <c r="T69" s="127"/>
      <c r="U69" s="127"/>
      <c r="V69" s="127"/>
      <c r="W69" s="127"/>
      <c r="X69" s="127"/>
      <c r="Y69" s="127"/>
      <c r="Z69" s="127"/>
      <c r="AA69" s="127"/>
      <c r="AB69" s="127"/>
    </row>
    <row r="70" spans="1:28" ht="36.75" customHeight="1" x14ac:dyDescent="0.25">
      <c r="A70" s="127"/>
      <c r="B70" s="442"/>
      <c r="C70" s="442"/>
      <c r="D70" s="442"/>
      <c r="E70" s="442"/>
      <c r="F70" s="442"/>
      <c r="G70" s="442"/>
      <c r="H70" s="442"/>
      <c r="I70" s="442"/>
      <c r="J70" s="350"/>
      <c r="K70" s="350"/>
      <c r="L70" s="127"/>
      <c r="M70" s="127"/>
      <c r="N70" s="127"/>
      <c r="O70" s="127"/>
      <c r="P70" s="127"/>
      <c r="Q70" s="127"/>
      <c r="R70" s="127"/>
      <c r="S70" s="127"/>
      <c r="T70" s="127"/>
      <c r="U70" s="127"/>
      <c r="V70" s="127"/>
      <c r="W70" s="127"/>
      <c r="X70" s="127"/>
      <c r="Y70" s="127"/>
      <c r="Z70" s="127"/>
      <c r="AA70" s="127"/>
      <c r="AB70" s="127"/>
    </row>
    <row r="71" spans="1:28" x14ac:dyDescent="0.25">
      <c r="A71" s="127"/>
      <c r="B71" s="49"/>
      <c r="C71" s="49"/>
      <c r="D71" s="154"/>
      <c r="E71" s="49"/>
      <c r="F71" s="154"/>
      <c r="L71" s="127"/>
      <c r="M71" s="127"/>
      <c r="N71" s="48"/>
      <c r="O71" s="127"/>
      <c r="P71" s="127"/>
      <c r="Q71" s="127"/>
      <c r="R71" s="127"/>
      <c r="S71" s="127"/>
      <c r="T71" s="127"/>
      <c r="U71" s="127"/>
      <c r="V71" s="127"/>
      <c r="W71" s="127"/>
      <c r="X71" s="127"/>
      <c r="Y71" s="127"/>
      <c r="Z71" s="127"/>
      <c r="AA71" s="127"/>
      <c r="AB71" s="127"/>
    </row>
    <row r="72" spans="1:28" ht="51" customHeight="1" x14ac:dyDescent="0.25">
      <c r="A72" s="127"/>
      <c r="B72" s="442"/>
      <c r="C72" s="442"/>
      <c r="D72" s="442"/>
      <c r="E72" s="442"/>
      <c r="F72" s="442"/>
      <c r="G72" s="442"/>
      <c r="H72" s="442"/>
      <c r="I72" s="442"/>
      <c r="J72" s="350"/>
      <c r="K72" s="350"/>
      <c r="L72" s="127"/>
      <c r="M72" s="127"/>
      <c r="N72" s="48"/>
      <c r="O72" s="127"/>
      <c r="P72" s="127"/>
      <c r="Q72" s="127"/>
      <c r="R72" s="127"/>
      <c r="S72" s="127"/>
      <c r="T72" s="127"/>
      <c r="U72" s="127"/>
      <c r="V72" s="127"/>
      <c r="W72" s="127"/>
      <c r="X72" s="127"/>
      <c r="Y72" s="127"/>
      <c r="Z72" s="127"/>
      <c r="AA72" s="127"/>
      <c r="AB72" s="127"/>
    </row>
    <row r="73" spans="1:28" ht="32.25" customHeight="1" x14ac:dyDescent="0.25">
      <c r="A73" s="127"/>
      <c r="B73" s="443"/>
      <c r="C73" s="443"/>
      <c r="D73" s="443"/>
      <c r="E73" s="443"/>
      <c r="F73" s="443"/>
      <c r="G73" s="443"/>
      <c r="H73" s="443"/>
      <c r="I73" s="443"/>
      <c r="J73" s="351"/>
      <c r="K73" s="351"/>
      <c r="L73" s="127"/>
      <c r="M73" s="127"/>
      <c r="N73" s="127"/>
      <c r="O73" s="127"/>
      <c r="P73" s="127"/>
      <c r="Q73" s="127"/>
      <c r="R73" s="127"/>
      <c r="S73" s="127"/>
      <c r="T73" s="127"/>
      <c r="U73" s="127"/>
      <c r="V73" s="127"/>
      <c r="W73" s="127"/>
      <c r="X73" s="127"/>
      <c r="Y73" s="127"/>
      <c r="Z73" s="127"/>
      <c r="AA73" s="127"/>
      <c r="AB73" s="127"/>
    </row>
    <row r="74" spans="1:28" ht="51.75" customHeight="1" x14ac:dyDescent="0.25">
      <c r="A74" s="127"/>
      <c r="B74" s="442"/>
      <c r="C74" s="442"/>
      <c r="D74" s="442"/>
      <c r="E74" s="442"/>
      <c r="F74" s="442"/>
      <c r="G74" s="442"/>
      <c r="H74" s="442"/>
      <c r="I74" s="442"/>
      <c r="J74" s="350"/>
      <c r="K74" s="350"/>
      <c r="L74" s="127"/>
      <c r="M74" s="127"/>
      <c r="N74" s="127"/>
      <c r="O74" s="127"/>
      <c r="P74" s="127"/>
      <c r="Q74" s="127"/>
      <c r="R74" s="127"/>
      <c r="S74" s="127"/>
      <c r="T74" s="127"/>
      <c r="U74" s="127"/>
      <c r="V74" s="127"/>
      <c r="W74" s="127"/>
      <c r="X74" s="127"/>
      <c r="Y74" s="127"/>
      <c r="Z74" s="127"/>
      <c r="AA74" s="127"/>
      <c r="AB74" s="127"/>
    </row>
    <row r="75" spans="1:28" ht="21.75" customHeight="1" x14ac:dyDescent="0.25">
      <c r="A75" s="127"/>
      <c r="B75" s="440"/>
      <c r="C75" s="440"/>
      <c r="D75" s="440"/>
      <c r="E75" s="440"/>
      <c r="F75" s="440"/>
      <c r="G75" s="440"/>
      <c r="H75" s="440"/>
      <c r="I75" s="440"/>
      <c r="J75" s="348"/>
      <c r="K75" s="348"/>
      <c r="L75" s="47"/>
      <c r="M75" s="47"/>
      <c r="N75" s="127"/>
      <c r="O75" s="127"/>
      <c r="P75" s="127"/>
      <c r="Q75" s="127"/>
      <c r="R75" s="127"/>
      <c r="S75" s="127"/>
      <c r="T75" s="127"/>
      <c r="U75" s="127"/>
      <c r="V75" s="127"/>
      <c r="W75" s="127"/>
      <c r="X75" s="127"/>
      <c r="Y75" s="127"/>
      <c r="Z75" s="127"/>
      <c r="AA75" s="127"/>
      <c r="AB75" s="127"/>
    </row>
    <row r="76" spans="1:28" ht="23.25" customHeight="1" x14ac:dyDescent="0.25">
      <c r="A76" s="127"/>
      <c r="B76" s="47"/>
      <c r="C76" s="47"/>
      <c r="D76" s="155"/>
      <c r="E76" s="47"/>
      <c r="F76" s="155"/>
      <c r="L76" s="127"/>
      <c r="M76" s="127"/>
      <c r="N76" s="127"/>
      <c r="O76" s="127"/>
      <c r="P76" s="127"/>
      <c r="Q76" s="127"/>
      <c r="R76" s="127"/>
      <c r="S76" s="127"/>
      <c r="T76" s="127"/>
      <c r="U76" s="127"/>
      <c r="V76" s="127"/>
      <c r="W76" s="127"/>
      <c r="X76" s="127"/>
      <c r="Y76" s="127"/>
      <c r="Z76" s="127"/>
      <c r="AA76" s="127"/>
      <c r="AB76" s="127"/>
    </row>
    <row r="77" spans="1:28" ht="18.75" customHeight="1" x14ac:dyDescent="0.25">
      <c r="A77" s="127"/>
      <c r="B77" s="441"/>
      <c r="C77" s="441"/>
      <c r="D77" s="441"/>
      <c r="E77" s="441"/>
      <c r="F77" s="441"/>
      <c r="G77" s="441"/>
      <c r="H77" s="441"/>
      <c r="I77" s="441"/>
      <c r="J77" s="349"/>
      <c r="K77" s="349"/>
      <c r="L77" s="127"/>
      <c r="M77" s="127"/>
      <c r="N77" s="127"/>
      <c r="O77" s="127"/>
      <c r="P77" s="127"/>
      <c r="Q77" s="127"/>
      <c r="R77" s="127"/>
      <c r="S77" s="127"/>
      <c r="T77" s="127"/>
      <c r="U77" s="127"/>
      <c r="V77" s="127"/>
      <c r="W77" s="127"/>
      <c r="X77" s="127"/>
      <c r="Y77" s="127"/>
      <c r="Z77" s="127"/>
      <c r="AA77" s="127"/>
      <c r="AB77" s="127"/>
    </row>
    <row r="78" spans="1:28" x14ac:dyDescent="0.25">
      <c r="A78" s="127"/>
      <c r="B78" s="127"/>
      <c r="C78" s="127"/>
      <c r="D78" s="152"/>
      <c r="E78" s="127"/>
      <c r="F78" s="152"/>
      <c r="L78" s="127"/>
      <c r="M78" s="127"/>
      <c r="N78" s="127"/>
      <c r="O78" s="127"/>
      <c r="P78" s="127"/>
      <c r="Q78" s="127"/>
      <c r="R78" s="127"/>
      <c r="S78" s="127"/>
      <c r="T78" s="127"/>
      <c r="U78" s="127"/>
      <c r="V78" s="127"/>
      <c r="W78" s="127"/>
      <c r="X78" s="127"/>
      <c r="Y78" s="127"/>
      <c r="Z78" s="127"/>
      <c r="AA78" s="127"/>
      <c r="AB78" s="127"/>
    </row>
    <row r="79" spans="1:28" x14ac:dyDescent="0.25">
      <c r="A79" s="127"/>
      <c r="B79" s="127"/>
      <c r="C79" s="127"/>
      <c r="D79" s="152"/>
      <c r="E79" s="127"/>
      <c r="F79" s="152"/>
      <c r="L79" s="127"/>
      <c r="M79" s="127"/>
      <c r="N79" s="127"/>
      <c r="O79" s="127"/>
      <c r="P79" s="127"/>
      <c r="Q79" s="127"/>
      <c r="R79" s="127"/>
      <c r="S79" s="127"/>
      <c r="T79" s="127"/>
      <c r="U79" s="127"/>
      <c r="V79" s="127"/>
      <c r="W79" s="127"/>
      <c r="X79" s="127"/>
      <c r="Y79" s="127"/>
      <c r="Z79" s="127"/>
      <c r="AA79" s="127"/>
      <c r="AB79" s="127"/>
    </row>
    <row r="80" spans="1:28" x14ac:dyDescent="0.25">
      <c r="G80" s="126"/>
      <c r="H80" s="126"/>
      <c r="I80" s="126"/>
      <c r="J80" s="126"/>
      <c r="K80" s="126"/>
    </row>
    <row r="81" spans="7:11" x14ac:dyDescent="0.25">
      <c r="G81" s="126"/>
      <c r="H81" s="126"/>
      <c r="I81" s="126"/>
      <c r="J81" s="126"/>
      <c r="K81" s="126"/>
    </row>
    <row r="82" spans="7:11" x14ac:dyDescent="0.25">
      <c r="G82" s="126"/>
      <c r="H82" s="126"/>
      <c r="I82" s="126"/>
      <c r="J82" s="126"/>
      <c r="K82" s="126"/>
    </row>
    <row r="83" spans="7:11" x14ac:dyDescent="0.25">
      <c r="G83" s="126"/>
      <c r="H83" s="126"/>
      <c r="I83" s="126"/>
      <c r="J83" s="126"/>
      <c r="K83" s="126"/>
    </row>
    <row r="84" spans="7:11" x14ac:dyDescent="0.25">
      <c r="G84" s="126"/>
      <c r="H84" s="126"/>
      <c r="I84" s="126"/>
      <c r="J84" s="126"/>
      <c r="K84" s="126"/>
    </row>
    <row r="85" spans="7:11" x14ac:dyDescent="0.25">
      <c r="G85" s="126"/>
      <c r="H85" s="126"/>
      <c r="I85" s="126"/>
      <c r="J85" s="126"/>
      <c r="K85" s="126"/>
    </row>
    <row r="86" spans="7:11" x14ac:dyDescent="0.25">
      <c r="G86" s="126"/>
      <c r="H86" s="126"/>
      <c r="I86" s="126"/>
      <c r="J86" s="126"/>
      <c r="K86" s="126"/>
    </row>
    <row r="87" spans="7:11" x14ac:dyDescent="0.25">
      <c r="G87" s="126"/>
      <c r="H87" s="126"/>
      <c r="I87" s="126"/>
      <c r="J87" s="126"/>
      <c r="K87" s="126"/>
    </row>
    <row r="88" spans="7:11" x14ac:dyDescent="0.25">
      <c r="G88" s="126"/>
      <c r="H88" s="126"/>
      <c r="I88" s="126"/>
      <c r="J88" s="126"/>
      <c r="K88" s="126"/>
    </row>
    <row r="89" spans="7:11" x14ac:dyDescent="0.25">
      <c r="G89" s="126"/>
      <c r="H89" s="126"/>
      <c r="I89" s="126"/>
      <c r="J89" s="126"/>
      <c r="K89" s="126"/>
    </row>
    <row r="90" spans="7:11" x14ac:dyDescent="0.25">
      <c r="G90" s="126"/>
      <c r="H90" s="126"/>
      <c r="I90" s="126"/>
      <c r="J90" s="126"/>
      <c r="K90" s="126"/>
    </row>
    <row r="91" spans="7:11" x14ac:dyDescent="0.25">
      <c r="G91" s="126"/>
      <c r="H91" s="126"/>
      <c r="I91" s="126"/>
      <c r="J91" s="126"/>
      <c r="K91" s="126"/>
    </row>
    <row r="92" spans="7:11" x14ac:dyDescent="0.25">
      <c r="G92" s="126"/>
      <c r="H92" s="126"/>
      <c r="I92" s="126"/>
      <c r="J92" s="126"/>
      <c r="K92" s="12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7:G27 C24:AC26 D26:D27 I27:AC27 AC25:AC64 N26:N29 C28:AC64">
    <cfRule type="cellIs" dxfId="1" priority="2" operator="notEqual">
      <formula>0</formula>
    </cfRule>
  </conditionalFormatting>
  <conditionalFormatting sqref="C24:AC64">
    <cfRule type="cellIs" dxfId="0" priority="1" operator="not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90" zoomScaleSheetLayoutView="90" workbookViewId="0">
      <selection sqref="A1:XFD1048576"/>
    </sheetView>
  </sheetViews>
  <sheetFormatPr defaultColWidth="9.140625" defaultRowHeight="15" x14ac:dyDescent="0.25"/>
  <cols>
    <col min="1" max="1" width="6.140625" style="242" customWidth="1"/>
    <col min="2" max="2" width="23.140625" style="242" customWidth="1"/>
    <col min="3" max="3" width="13.85546875" style="242" customWidth="1"/>
    <col min="4" max="4" width="15.140625" style="242" customWidth="1"/>
    <col min="5" max="12" width="7.7109375" style="242" customWidth="1"/>
    <col min="13" max="13" width="10.7109375" style="242" customWidth="1"/>
    <col min="14" max="14" width="20.42578125" style="242" customWidth="1"/>
    <col min="15" max="15" width="10.7109375" style="242" customWidth="1"/>
    <col min="16" max="17" width="13.42578125" style="242" customWidth="1"/>
    <col min="18" max="18" width="17" style="242" customWidth="1"/>
    <col min="19" max="20" width="9.7109375" style="242" customWidth="1"/>
    <col min="21" max="21" width="11.42578125" style="242" customWidth="1"/>
    <col min="22" max="22" width="12.7109375" style="242" customWidth="1"/>
    <col min="23" max="25" width="10.7109375" style="242" customWidth="1"/>
    <col min="26" max="26" width="7.7109375" style="242" customWidth="1"/>
    <col min="27" max="30" width="10.7109375" style="242" customWidth="1"/>
    <col min="31" max="31" width="15.85546875" style="242" customWidth="1"/>
    <col min="32" max="32" width="11.7109375" style="242" customWidth="1"/>
    <col min="33" max="33" width="11.5703125" style="242" customWidth="1"/>
    <col min="34" max="35" width="9.7109375" style="242" customWidth="1"/>
    <col min="36" max="36" width="11.7109375" style="242" customWidth="1"/>
    <col min="37" max="37" width="12" style="242" customWidth="1"/>
    <col min="38" max="38" width="12.28515625" style="242" customWidth="1"/>
    <col min="39" max="41" width="9.7109375" style="242" customWidth="1"/>
    <col min="42" max="42" width="12.42578125" style="242" customWidth="1"/>
    <col min="43" max="43" width="12" style="242" customWidth="1"/>
    <col min="44" max="44" width="14.140625" style="242" customWidth="1"/>
    <col min="45" max="46" width="13.28515625" style="242" customWidth="1"/>
    <col min="47" max="47" width="10.7109375" style="242" customWidth="1"/>
    <col min="48" max="48" width="15.7109375" style="242" customWidth="1"/>
    <col min="49" max="16384" width="9.140625" style="242"/>
  </cols>
  <sheetData>
    <row r="1" spans="1:48" ht="18.75" x14ac:dyDescent="0.25">
      <c r="AV1" s="33" t="s">
        <v>67</v>
      </c>
    </row>
    <row r="2" spans="1:48" ht="18.75" x14ac:dyDescent="0.3">
      <c r="AV2" s="13" t="s">
        <v>8</v>
      </c>
    </row>
    <row r="3" spans="1:48" ht="18.75" x14ac:dyDescent="0.3">
      <c r="AV3" s="13" t="s">
        <v>66</v>
      </c>
    </row>
    <row r="4" spans="1:48" ht="18.75" x14ac:dyDescent="0.3">
      <c r="AV4" s="13"/>
    </row>
    <row r="5" spans="1:48" ht="18.75" customHeight="1" x14ac:dyDescent="0.25">
      <c r="A5" s="359" t="str">
        <f>'1. паспорт местоположение'!A5:C5</f>
        <v>Год раскрытия информации: 2017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3"/>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6" t="str">
        <f>'1. паспорт местоположение'!A9:C9</f>
        <v xml:space="preserve">                         АО "Янтарьэнерго"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6" t="str">
        <f>'1. паспорт местоположение'!A12:C12</f>
        <v>А_prj_111001_2484</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72" t="str">
        <f>'1. паспорт местоположение'!A15:C15</f>
        <v xml:space="preserve">Расширение ПС 110/15кВ О-47 "Борисово" </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43"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43" customFormat="1" x14ac:dyDescent="0.25">
      <c r="A21" s="464" t="s">
        <v>397</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43" customFormat="1" ht="58.5" customHeight="1" x14ac:dyDescent="0.25">
      <c r="A22" s="455" t="s">
        <v>50</v>
      </c>
      <c r="B22" s="466" t="s">
        <v>22</v>
      </c>
      <c r="C22" s="455" t="s">
        <v>49</v>
      </c>
      <c r="D22" s="455" t="s">
        <v>48</v>
      </c>
      <c r="E22" s="469" t="s">
        <v>406</v>
      </c>
      <c r="F22" s="470"/>
      <c r="G22" s="470"/>
      <c r="H22" s="470"/>
      <c r="I22" s="470"/>
      <c r="J22" s="470"/>
      <c r="K22" s="470"/>
      <c r="L22" s="471"/>
      <c r="M22" s="455" t="s">
        <v>47</v>
      </c>
      <c r="N22" s="455" t="s">
        <v>46</v>
      </c>
      <c r="O22" s="455" t="s">
        <v>45</v>
      </c>
      <c r="P22" s="450" t="s">
        <v>223</v>
      </c>
      <c r="Q22" s="450" t="s">
        <v>44</v>
      </c>
      <c r="R22" s="450" t="s">
        <v>43</v>
      </c>
      <c r="S22" s="450" t="s">
        <v>42</v>
      </c>
      <c r="T22" s="450"/>
      <c r="U22" s="472" t="s">
        <v>41</v>
      </c>
      <c r="V22" s="472" t="s">
        <v>40</v>
      </c>
      <c r="W22" s="450" t="s">
        <v>39</v>
      </c>
      <c r="X22" s="450" t="s">
        <v>38</v>
      </c>
      <c r="Y22" s="450" t="s">
        <v>37</v>
      </c>
      <c r="Z22" s="457" t="s">
        <v>36</v>
      </c>
      <c r="AA22" s="450" t="s">
        <v>35</v>
      </c>
      <c r="AB22" s="450" t="s">
        <v>34</v>
      </c>
      <c r="AC22" s="450" t="s">
        <v>33</v>
      </c>
      <c r="AD22" s="450" t="s">
        <v>32</v>
      </c>
      <c r="AE22" s="450" t="s">
        <v>31</v>
      </c>
      <c r="AF22" s="450" t="s">
        <v>30</v>
      </c>
      <c r="AG22" s="450"/>
      <c r="AH22" s="450"/>
      <c r="AI22" s="450"/>
      <c r="AJ22" s="450"/>
      <c r="AK22" s="450"/>
      <c r="AL22" s="450" t="s">
        <v>29</v>
      </c>
      <c r="AM22" s="450"/>
      <c r="AN22" s="450"/>
      <c r="AO22" s="450"/>
      <c r="AP22" s="450" t="s">
        <v>28</v>
      </c>
      <c r="AQ22" s="450"/>
      <c r="AR22" s="450" t="s">
        <v>27</v>
      </c>
      <c r="AS22" s="450" t="s">
        <v>26</v>
      </c>
      <c r="AT22" s="450" t="s">
        <v>25</v>
      </c>
      <c r="AU22" s="450" t="s">
        <v>24</v>
      </c>
      <c r="AV22" s="458" t="s">
        <v>23</v>
      </c>
    </row>
    <row r="23" spans="1:48" s="243" customFormat="1" ht="64.5" customHeight="1" x14ac:dyDescent="0.25">
      <c r="A23" s="465"/>
      <c r="B23" s="467"/>
      <c r="C23" s="465"/>
      <c r="D23" s="465"/>
      <c r="E23" s="460" t="s">
        <v>21</v>
      </c>
      <c r="F23" s="451" t="s">
        <v>134</v>
      </c>
      <c r="G23" s="451" t="s">
        <v>133</v>
      </c>
      <c r="H23" s="451" t="s">
        <v>132</v>
      </c>
      <c r="I23" s="453" t="s">
        <v>343</v>
      </c>
      <c r="J23" s="453" t="s">
        <v>344</v>
      </c>
      <c r="K23" s="453" t="s">
        <v>345</v>
      </c>
      <c r="L23" s="451" t="s">
        <v>75</v>
      </c>
      <c r="M23" s="465"/>
      <c r="N23" s="465"/>
      <c r="O23" s="465"/>
      <c r="P23" s="450"/>
      <c r="Q23" s="450"/>
      <c r="R23" s="450"/>
      <c r="S23" s="462" t="s">
        <v>2</v>
      </c>
      <c r="T23" s="462" t="s">
        <v>9</v>
      </c>
      <c r="U23" s="472"/>
      <c r="V23" s="472"/>
      <c r="W23" s="450"/>
      <c r="X23" s="450"/>
      <c r="Y23" s="450"/>
      <c r="Z23" s="450"/>
      <c r="AA23" s="450"/>
      <c r="AB23" s="450"/>
      <c r="AC23" s="450"/>
      <c r="AD23" s="450"/>
      <c r="AE23" s="450"/>
      <c r="AF23" s="450" t="s">
        <v>20</v>
      </c>
      <c r="AG23" s="450"/>
      <c r="AH23" s="450" t="s">
        <v>19</v>
      </c>
      <c r="AI23" s="450"/>
      <c r="AJ23" s="455" t="s">
        <v>18</v>
      </c>
      <c r="AK23" s="455" t="s">
        <v>17</v>
      </c>
      <c r="AL23" s="455" t="s">
        <v>16</v>
      </c>
      <c r="AM23" s="455" t="s">
        <v>15</v>
      </c>
      <c r="AN23" s="455" t="s">
        <v>14</v>
      </c>
      <c r="AO23" s="455" t="s">
        <v>13</v>
      </c>
      <c r="AP23" s="455" t="s">
        <v>12</v>
      </c>
      <c r="AQ23" s="473" t="s">
        <v>9</v>
      </c>
      <c r="AR23" s="450"/>
      <c r="AS23" s="450"/>
      <c r="AT23" s="450"/>
      <c r="AU23" s="450"/>
      <c r="AV23" s="459"/>
    </row>
    <row r="24" spans="1:48" s="243" customFormat="1" ht="96.75" customHeight="1" x14ac:dyDescent="0.25">
      <c r="A24" s="456"/>
      <c r="B24" s="468"/>
      <c r="C24" s="456"/>
      <c r="D24" s="456"/>
      <c r="E24" s="461"/>
      <c r="F24" s="452"/>
      <c r="G24" s="452"/>
      <c r="H24" s="452"/>
      <c r="I24" s="454"/>
      <c r="J24" s="454"/>
      <c r="K24" s="454"/>
      <c r="L24" s="452"/>
      <c r="M24" s="456"/>
      <c r="N24" s="456"/>
      <c r="O24" s="456"/>
      <c r="P24" s="450"/>
      <c r="Q24" s="450"/>
      <c r="R24" s="450"/>
      <c r="S24" s="463"/>
      <c r="T24" s="463"/>
      <c r="U24" s="472"/>
      <c r="V24" s="472"/>
      <c r="W24" s="450"/>
      <c r="X24" s="450"/>
      <c r="Y24" s="450"/>
      <c r="Z24" s="450"/>
      <c r="AA24" s="450"/>
      <c r="AB24" s="450"/>
      <c r="AC24" s="450"/>
      <c r="AD24" s="450"/>
      <c r="AE24" s="450"/>
      <c r="AF24" s="244" t="s">
        <v>11</v>
      </c>
      <c r="AG24" s="244" t="s">
        <v>10</v>
      </c>
      <c r="AH24" s="245" t="s">
        <v>2</v>
      </c>
      <c r="AI24" s="245" t="s">
        <v>9</v>
      </c>
      <c r="AJ24" s="456"/>
      <c r="AK24" s="456"/>
      <c r="AL24" s="456"/>
      <c r="AM24" s="456"/>
      <c r="AN24" s="456"/>
      <c r="AO24" s="456"/>
      <c r="AP24" s="456"/>
      <c r="AQ24" s="474"/>
      <c r="AR24" s="450"/>
      <c r="AS24" s="450"/>
      <c r="AT24" s="450"/>
      <c r="AU24" s="450"/>
      <c r="AV24" s="459"/>
    </row>
    <row r="25" spans="1:48" s="247" customFormat="1" ht="11.25" x14ac:dyDescent="0.2">
      <c r="A25" s="246">
        <v>1</v>
      </c>
      <c r="B25" s="246">
        <v>2</v>
      </c>
      <c r="C25" s="246">
        <v>4</v>
      </c>
      <c r="D25" s="246">
        <v>5</v>
      </c>
      <c r="E25" s="246">
        <v>6</v>
      </c>
      <c r="F25" s="246">
        <f>E25+1</f>
        <v>7</v>
      </c>
      <c r="G25" s="246">
        <f t="shared" ref="G25:H25" si="0">F25+1</f>
        <v>8</v>
      </c>
      <c r="H25" s="246">
        <f t="shared" si="0"/>
        <v>9</v>
      </c>
      <c r="I25" s="246">
        <f t="shared" ref="I25" si="1">H25+1</f>
        <v>10</v>
      </c>
      <c r="J25" s="246">
        <f t="shared" ref="J25" si="2">I25+1</f>
        <v>11</v>
      </c>
      <c r="K25" s="246">
        <f t="shared" ref="K25" si="3">J25+1</f>
        <v>12</v>
      </c>
      <c r="L25" s="246">
        <f t="shared" ref="L25" si="4">K25+1</f>
        <v>13</v>
      </c>
      <c r="M25" s="246">
        <f t="shared" ref="M25" si="5">L25+1</f>
        <v>14</v>
      </c>
      <c r="N25" s="246">
        <f t="shared" ref="N25" si="6">M25+1</f>
        <v>15</v>
      </c>
      <c r="O25" s="246">
        <f t="shared" ref="O25" si="7">N25+1</f>
        <v>16</v>
      </c>
      <c r="P25" s="246">
        <f t="shared" ref="P25" si="8">O25+1</f>
        <v>17</v>
      </c>
      <c r="Q25" s="246">
        <f t="shared" ref="Q25" si="9">P25+1</f>
        <v>18</v>
      </c>
      <c r="R25" s="246">
        <f t="shared" ref="R25" si="10">Q25+1</f>
        <v>19</v>
      </c>
      <c r="S25" s="246">
        <f t="shared" ref="S25" si="11">R25+1</f>
        <v>20</v>
      </c>
      <c r="T25" s="246">
        <f t="shared" ref="T25" si="12">S25+1</f>
        <v>21</v>
      </c>
      <c r="U25" s="246">
        <f t="shared" ref="U25" si="13">T25+1</f>
        <v>22</v>
      </c>
      <c r="V25" s="246">
        <f t="shared" ref="V25" si="14">U25+1</f>
        <v>23</v>
      </c>
      <c r="W25" s="246">
        <f t="shared" ref="W25" si="15">V25+1</f>
        <v>24</v>
      </c>
      <c r="X25" s="246">
        <f t="shared" ref="X25" si="16">W25+1</f>
        <v>25</v>
      </c>
      <c r="Y25" s="246">
        <f t="shared" ref="Y25" si="17">X25+1</f>
        <v>26</v>
      </c>
      <c r="Z25" s="246">
        <f t="shared" ref="Z25" si="18">Y25+1</f>
        <v>27</v>
      </c>
      <c r="AA25" s="246">
        <f t="shared" ref="AA25" si="19">Z25+1</f>
        <v>28</v>
      </c>
      <c r="AB25" s="246">
        <f t="shared" ref="AB25" si="20">AA25+1</f>
        <v>29</v>
      </c>
      <c r="AC25" s="246">
        <f t="shared" ref="AC25" si="21">AB25+1</f>
        <v>30</v>
      </c>
      <c r="AD25" s="246">
        <f t="shared" ref="AD25" si="22">AC25+1</f>
        <v>31</v>
      </c>
      <c r="AE25" s="246">
        <f t="shared" ref="AE25" si="23">AD25+1</f>
        <v>32</v>
      </c>
      <c r="AF25" s="246">
        <f t="shared" ref="AF25" si="24">AE25+1</f>
        <v>33</v>
      </c>
      <c r="AG25" s="246">
        <f t="shared" ref="AG25" si="25">AF25+1</f>
        <v>34</v>
      </c>
      <c r="AH25" s="246">
        <f t="shared" ref="AH25" si="26">AG25+1</f>
        <v>35</v>
      </c>
      <c r="AI25" s="246">
        <f t="shared" ref="AI25" si="27">AH25+1</f>
        <v>36</v>
      </c>
      <c r="AJ25" s="246">
        <f t="shared" ref="AJ25" si="28">AI25+1</f>
        <v>37</v>
      </c>
      <c r="AK25" s="246">
        <f t="shared" ref="AK25" si="29">AJ25+1</f>
        <v>38</v>
      </c>
      <c r="AL25" s="246">
        <f t="shared" ref="AL25" si="30">AK25+1</f>
        <v>39</v>
      </c>
      <c r="AM25" s="246">
        <f t="shared" ref="AM25" si="31">AL25+1</f>
        <v>40</v>
      </c>
      <c r="AN25" s="246">
        <f t="shared" ref="AN25" si="32">AM25+1</f>
        <v>41</v>
      </c>
      <c r="AO25" s="246">
        <f t="shared" ref="AO25" si="33">AN25+1</f>
        <v>42</v>
      </c>
      <c r="AP25" s="246">
        <f t="shared" ref="AP25" si="34">AO25+1</f>
        <v>43</v>
      </c>
      <c r="AQ25" s="246">
        <f t="shared" ref="AQ25" si="35">AP25+1</f>
        <v>44</v>
      </c>
      <c r="AR25" s="246">
        <f t="shared" ref="AR25" si="36">AQ25+1</f>
        <v>45</v>
      </c>
      <c r="AS25" s="246">
        <f t="shared" ref="AS25" si="37">AR25+1</f>
        <v>46</v>
      </c>
      <c r="AT25" s="246">
        <f t="shared" ref="AT25" si="38">AS25+1</f>
        <v>47</v>
      </c>
      <c r="AU25" s="246">
        <f t="shared" ref="AU25" si="39">AT25+1</f>
        <v>48</v>
      </c>
      <c r="AV25" s="246">
        <f t="shared" ref="AV25" si="40">AU25+1</f>
        <v>49</v>
      </c>
    </row>
    <row r="26" spans="1:48" s="247" customFormat="1" ht="44.25" customHeight="1" x14ac:dyDescent="0.2">
      <c r="A26" s="248">
        <v>1</v>
      </c>
      <c r="B26" s="249" t="s">
        <v>423</v>
      </c>
      <c r="C26" s="249"/>
      <c r="D26" s="248">
        <v>2016</v>
      </c>
      <c r="E26" s="248"/>
      <c r="F26" s="248"/>
      <c r="G26" s="248"/>
      <c r="H26" s="248"/>
      <c r="I26" s="248"/>
      <c r="J26" s="248"/>
      <c r="K26" s="248"/>
      <c r="L26" s="248"/>
      <c r="M26" s="249"/>
      <c r="N26" s="250" t="s">
        <v>533</v>
      </c>
      <c r="O26" s="251" t="s">
        <v>536</v>
      </c>
      <c r="P26" s="165">
        <v>423.5</v>
      </c>
      <c r="Q26" s="250" t="s">
        <v>537</v>
      </c>
      <c r="R26" s="165">
        <v>410.86700000000002</v>
      </c>
      <c r="S26" s="250" t="s">
        <v>538</v>
      </c>
      <c r="T26" s="250" t="s">
        <v>538</v>
      </c>
      <c r="U26" s="250" t="s">
        <v>63</v>
      </c>
      <c r="V26" s="250" t="s">
        <v>63</v>
      </c>
      <c r="W26" s="250" t="s">
        <v>539</v>
      </c>
      <c r="X26" s="165">
        <v>143</v>
      </c>
      <c r="Y26" s="250" t="s">
        <v>539</v>
      </c>
      <c r="Z26" s="250"/>
      <c r="AA26" s="165"/>
      <c r="AB26" s="165"/>
      <c r="AC26" s="250"/>
      <c r="AD26" s="165"/>
      <c r="AE26" s="165"/>
      <c r="AF26" s="250" t="s">
        <v>540</v>
      </c>
      <c r="AG26" s="250" t="s">
        <v>541</v>
      </c>
      <c r="AH26" s="250" t="s">
        <v>542</v>
      </c>
      <c r="AI26" s="252" t="s">
        <v>542</v>
      </c>
      <c r="AJ26" s="250" t="s">
        <v>543</v>
      </c>
      <c r="AK26" s="250" t="s">
        <v>544</v>
      </c>
      <c r="AL26" s="250"/>
      <c r="AM26" s="250"/>
      <c r="AN26" s="250"/>
      <c r="AO26" s="250"/>
      <c r="AP26" s="250"/>
      <c r="AQ26" s="250"/>
      <c r="AR26" s="250"/>
      <c r="AS26" s="250"/>
      <c r="AT26" s="250"/>
      <c r="AU26" s="253"/>
      <c r="AV26" s="250" t="s">
        <v>545</v>
      </c>
    </row>
    <row r="27" spans="1:48" ht="42" customHeight="1" x14ac:dyDescent="0.25">
      <c r="A27" s="248">
        <v>2</v>
      </c>
      <c r="B27" s="249" t="s">
        <v>423</v>
      </c>
      <c r="C27" s="254"/>
      <c r="D27" s="248">
        <v>2016</v>
      </c>
      <c r="E27" s="254"/>
      <c r="F27" s="254"/>
      <c r="G27" s="254"/>
      <c r="H27" s="254"/>
      <c r="I27" s="254"/>
      <c r="J27" s="254"/>
      <c r="K27" s="254"/>
      <c r="L27" s="254"/>
      <c r="M27" s="254"/>
      <c r="N27" s="250" t="s">
        <v>534</v>
      </c>
      <c r="O27" s="251" t="s">
        <v>536</v>
      </c>
      <c r="P27" s="165">
        <v>6385.3540000000003</v>
      </c>
      <c r="Q27" s="250" t="s">
        <v>537</v>
      </c>
      <c r="R27" s="165">
        <v>6123.7529999999997</v>
      </c>
      <c r="S27" s="250" t="s">
        <v>546</v>
      </c>
      <c r="T27" s="250" t="s">
        <v>547</v>
      </c>
      <c r="U27" s="250" t="s">
        <v>63</v>
      </c>
      <c r="V27" s="250" t="s">
        <v>63</v>
      </c>
      <c r="W27" s="250" t="s">
        <v>548</v>
      </c>
      <c r="X27" s="165">
        <v>6120</v>
      </c>
      <c r="Y27" s="250"/>
      <c r="Z27" s="250"/>
      <c r="AA27" s="165"/>
      <c r="AB27" s="165">
        <v>6120</v>
      </c>
      <c r="AC27" s="250" t="s">
        <v>548</v>
      </c>
      <c r="AD27" s="165">
        <v>7221.5999999999995</v>
      </c>
      <c r="AE27" s="165">
        <v>7221.5999999999995</v>
      </c>
      <c r="AF27" s="250" t="s">
        <v>549</v>
      </c>
      <c r="AG27" s="250" t="s">
        <v>541</v>
      </c>
      <c r="AH27" s="250" t="s">
        <v>550</v>
      </c>
      <c r="AI27" s="252">
        <v>42482</v>
      </c>
      <c r="AJ27" s="250" t="s">
        <v>551</v>
      </c>
      <c r="AK27" s="252">
        <v>42528</v>
      </c>
      <c r="AL27" s="250" t="s">
        <v>552</v>
      </c>
      <c r="AM27" s="250" t="s">
        <v>553</v>
      </c>
      <c r="AN27" s="250" t="s">
        <v>554</v>
      </c>
      <c r="AO27" s="250" t="s">
        <v>555</v>
      </c>
      <c r="AP27" s="250" t="s">
        <v>556</v>
      </c>
      <c r="AQ27" s="250"/>
      <c r="AR27" s="250" t="s">
        <v>556</v>
      </c>
      <c r="AS27" s="250"/>
      <c r="AT27" s="250" t="s">
        <v>557</v>
      </c>
      <c r="AU27" s="253"/>
      <c r="AV27" s="250"/>
    </row>
    <row r="28" spans="1:48" ht="57" customHeight="1" x14ac:dyDescent="0.25">
      <c r="A28" s="248">
        <v>3</v>
      </c>
      <c r="B28" s="249" t="s">
        <v>423</v>
      </c>
      <c r="C28" s="254"/>
      <c r="D28" s="248">
        <v>2016</v>
      </c>
      <c r="E28" s="254"/>
      <c r="F28" s="254"/>
      <c r="G28" s="254"/>
      <c r="H28" s="254"/>
      <c r="I28" s="254"/>
      <c r="J28" s="254"/>
      <c r="K28" s="254"/>
      <c r="L28" s="254"/>
      <c r="M28" s="254"/>
      <c r="N28" s="250" t="s">
        <v>535</v>
      </c>
      <c r="O28" s="251" t="s">
        <v>536</v>
      </c>
      <c r="P28" s="165">
        <v>3081.2350000000001</v>
      </c>
      <c r="Q28" s="250" t="s">
        <v>537</v>
      </c>
      <c r="R28" s="165">
        <v>3081.2350000000001</v>
      </c>
      <c r="S28" s="250" t="s">
        <v>546</v>
      </c>
      <c r="T28" s="250" t="s">
        <v>547</v>
      </c>
      <c r="U28" s="250" t="s">
        <v>63</v>
      </c>
      <c r="V28" s="250" t="s">
        <v>63</v>
      </c>
      <c r="W28" s="250" t="s">
        <v>548</v>
      </c>
      <c r="X28" s="165">
        <v>2950</v>
      </c>
      <c r="Y28" s="250"/>
      <c r="Z28" s="250"/>
      <c r="AA28" s="165"/>
      <c r="AB28" s="165">
        <v>2950</v>
      </c>
      <c r="AC28" s="250" t="s">
        <v>548</v>
      </c>
      <c r="AD28" s="165">
        <v>3481</v>
      </c>
      <c r="AE28" s="165">
        <v>3481</v>
      </c>
      <c r="AF28" s="250" t="s">
        <v>558</v>
      </c>
      <c r="AG28" s="250" t="s">
        <v>541</v>
      </c>
      <c r="AH28" s="250" t="s">
        <v>550</v>
      </c>
      <c r="AI28" s="252">
        <v>42482</v>
      </c>
      <c r="AJ28" s="250" t="s">
        <v>551</v>
      </c>
      <c r="AK28" s="252">
        <v>42528</v>
      </c>
      <c r="AL28" s="250" t="s">
        <v>552</v>
      </c>
      <c r="AM28" s="250" t="s">
        <v>553</v>
      </c>
      <c r="AN28" s="250" t="s">
        <v>554</v>
      </c>
      <c r="AO28" s="250" t="s">
        <v>559</v>
      </c>
      <c r="AP28" s="250" t="s">
        <v>556</v>
      </c>
      <c r="AQ28" s="250" t="s">
        <v>560</v>
      </c>
      <c r="AR28" s="250" t="s">
        <v>556</v>
      </c>
      <c r="AS28" s="250" t="s">
        <v>560</v>
      </c>
      <c r="AT28" s="250" t="s">
        <v>561</v>
      </c>
      <c r="AU28" s="253"/>
      <c r="AV28" s="25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Normal="90" zoomScaleSheetLayoutView="100" workbookViewId="0">
      <selection activeCell="B30" sqref="B30"/>
    </sheetView>
  </sheetViews>
  <sheetFormatPr defaultRowHeight="15.75" x14ac:dyDescent="0.25"/>
  <cols>
    <col min="1" max="2" width="66.140625" style="78" customWidth="1"/>
    <col min="3" max="3" width="8.85546875" style="79" hidden="1" customWidth="1"/>
    <col min="4" max="4" width="0" style="79" hidden="1" customWidth="1"/>
    <col min="5" max="256" width="8.85546875" style="79"/>
    <col min="257" max="258" width="66.140625" style="79" customWidth="1"/>
    <col min="259" max="512" width="8.85546875" style="79"/>
    <col min="513" max="514" width="66.140625" style="79" customWidth="1"/>
    <col min="515" max="768" width="8.85546875" style="79"/>
    <col min="769" max="770" width="66.140625" style="79" customWidth="1"/>
    <col min="771" max="1024" width="8.85546875" style="79"/>
    <col min="1025" max="1026" width="66.140625" style="79" customWidth="1"/>
    <col min="1027" max="1280" width="8.85546875" style="79"/>
    <col min="1281" max="1282" width="66.140625" style="79" customWidth="1"/>
    <col min="1283" max="1536" width="8.85546875" style="79"/>
    <col min="1537" max="1538" width="66.140625" style="79" customWidth="1"/>
    <col min="1539" max="1792" width="8.85546875" style="79"/>
    <col min="1793" max="1794" width="66.140625" style="79" customWidth="1"/>
    <col min="1795" max="2048" width="8.85546875" style="79"/>
    <col min="2049" max="2050" width="66.140625" style="79" customWidth="1"/>
    <col min="2051" max="2304" width="8.85546875" style="79"/>
    <col min="2305" max="2306" width="66.140625" style="79" customWidth="1"/>
    <col min="2307" max="2560" width="8.85546875" style="79"/>
    <col min="2561" max="2562" width="66.140625" style="79" customWidth="1"/>
    <col min="2563" max="2816" width="8.85546875" style="79"/>
    <col min="2817" max="2818" width="66.140625" style="79" customWidth="1"/>
    <col min="2819" max="3072" width="8.85546875" style="79"/>
    <col min="3073" max="3074" width="66.140625" style="79" customWidth="1"/>
    <col min="3075" max="3328" width="8.85546875" style="79"/>
    <col min="3329" max="3330" width="66.140625" style="79" customWidth="1"/>
    <col min="3331" max="3584" width="8.85546875" style="79"/>
    <col min="3585" max="3586" width="66.140625" style="79" customWidth="1"/>
    <col min="3587" max="3840" width="8.85546875" style="79"/>
    <col min="3841" max="3842" width="66.140625" style="79" customWidth="1"/>
    <col min="3843" max="4096" width="8.85546875" style="79"/>
    <col min="4097" max="4098" width="66.140625" style="79" customWidth="1"/>
    <col min="4099" max="4352" width="8.85546875" style="79"/>
    <col min="4353" max="4354" width="66.140625" style="79" customWidth="1"/>
    <col min="4355" max="4608" width="8.85546875" style="79"/>
    <col min="4609" max="4610" width="66.140625" style="79" customWidth="1"/>
    <col min="4611" max="4864" width="8.85546875" style="79"/>
    <col min="4865" max="4866" width="66.140625" style="79" customWidth="1"/>
    <col min="4867" max="5120" width="8.85546875" style="79"/>
    <col min="5121" max="5122" width="66.140625" style="79" customWidth="1"/>
    <col min="5123" max="5376" width="8.85546875" style="79"/>
    <col min="5377" max="5378" width="66.140625" style="79" customWidth="1"/>
    <col min="5379" max="5632" width="8.85546875" style="79"/>
    <col min="5633" max="5634" width="66.140625" style="79" customWidth="1"/>
    <col min="5635" max="5888" width="8.85546875" style="79"/>
    <col min="5889" max="5890" width="66.140625" style="79" customWidth="1"/>
    <col min="5891" max="6144" width="8.85546875" style="79"/>
    <col min="6145" max="6146" width="66.140625" style="79" customWidth="1"/>
    <col min="6147" max="6400" width="8.85546875" style="79"/>
    <col min="6401" max="6402" width="66.140625" style="79" customWidth="1"/>
    <col min="6403" max="6656" width="8.85546875" style="79"/>
    <col min="6657" max="6658" width="66.140625" style="79" customWidth="1"/>
    <col min="6659" max="6912" width="8.85546875" style="79"/>
    <col min="6913" max="6914" width="66.140625" style="79" customWidth="1"/>
    <col min="6915" max="7168" width="8.85546875" style="79"/>
    <col min="7169" max="7170" width="66.140625" style="79" customWidth="1"/>
    <col min="7171" max="7424" width="8.85546875" style="79"/>
    <col min="7425" max="7426" width="66.140625" style="79" customWidth="1"/>
    <col min="7427" max="7680" width="8.85546875" style="79"/>
    <col min="7681" max="7682" width="66.140625" style="79" customWidth="1"/>
    <col min="7683" max="7936" width="8.85546875" style="79"/>
    <col min="7937" max="7938" width="66.140625" style="79" customWidth="1"/>
    <col min="7939" max="8192" width="8.85546875" style="79"/>
    <col min="8193" max="8194" width="66.140625" style="79" customWidth="1"/>
    <col min="8195" max="8448" width="8.85546875" style="79"/>
    <col min="8449" max="8450" width="66.140625" style="79" customWidth="1"/>
    <col min="8451" max="8704" width="8.85546875" style="79"/>
    <col min="8705" max="8706" width="66.140625" style="79" customWidth="1"/>
    <col min="8707" max="8960" width="8.85546875" style="79"/>
    <col min="8961" max="8962" width="66.140625" style="79" customWidth="1"/>
    <col min="8963" max="9216" width="8.85546875" style="79"/>
    <col min="9217" max="9218" width="66.140625" style="79" customWidth="1"/>
    <col min="9219" max="9472" width="8.85546875" style="79"/>
    <col min="9473" max="9474" width="66.140625" style="79" customWidth="1"/>
    <col min="9475" max="9728" width="8.85546875" style="79"/>
    <col min="9729" max="9730" width="66.140625" style="79" customWidth="1"/>
    <col min="9731" max="9984" width="8.85546875" style="79"/>
    <col min="9985" max="9986" width="66.140625" style="79" customWidth="1"/>
    <col min="9987" max="10240" width="8.85546875" style="79"/>
    <col min="10241" max="10242" width="66.140625" style="79" customWidth="1"/>
    <col min="10243" max="10496" width="8.85546875" style="79"/>
    <col min="10497" max="10498" width="66.140625" style="79" customWidth="1"/>
    <col min="10499" max="10752" width="8.85546875" style="79"/>
    <col min="10753" max="10754" width="66.140625" style="79" customWidth="1"/>
    <col min="10755" max="11008" width="8.85546875" style="79"/>
    <col min="11009" max="11010" width="66.140625" style="79" customWidth="1"/>
    <col min="11011" max="11264" width="8.85546875" style="79"/>
    <col min="11265" max="11266" width="66.140625" style="79" customWidth="1"/>
    <col min="11267" max="11520" width="8.85546875" style="79"/>
    <col min="11521" max="11522" width="66.140625" style="79" customWidth="1"/>
    <col min="11523" max="11776" width="8.85546875" style="79"/>
    <col min="11777" max="11778" width="66.140625" style="79" customWidth="1"/>
    <col min="11779" max="12032" width="8.85546875" style="79"/>
    <col min="12033" max="12034" width="66.140625" style="79" customWidth="1"/>
    <col min="12035" max="12288" width="8.85546875" style="79"/>
    <col min="12289" max="12290" width="66.140625" style="79" customWidth="1"/>
    <col min="12291" max="12544" width="8.85546875" style="79"/>
    <col min="12545" max="12546" width="66.140625" style="79" customWidth="1"/>
    <col min="12547" max="12800" width="8.85546875" style="79"/>
    <col min="12801" max="12802" width="66.140625" style="79" customWidth="1"/>
    <col min="12803" max="13056" width="8.85546875" style="79"/>
    <col min="13057" max="13058" width="66.140625" style="79" customWidth="1"/>
    <col min="13059" max="13312" width="8.85546875" style="79"/>
    <col min="13313" max="13314" width="66.140625" style="79" customWidth="1"/>
    <col min="13315" max="13568" width="8.85546875" style="79"/>
    <col min="13569" max="13570" width="66.140625" style="79" customWidth="1"/>
    <col min="13571" max="13824" width="8.85546875" style="79"/>
    <col min="13825" max="13826" width="66.140625" style="79" customWidth="1"/>
    <col min="13827" max="14080" width="8.85546875" style="79"/>
    <col min="14081" max="14082" width="66.140625" style="79" customWidth="1"/>
    <col min="14083" max="14336" width="8.85546875" style="79"/>
    <col min="14337" max="14338" width="66.140625" style="79" customWidth="1"/>
    <col min="14339" max="14592" width="8.85546875" style="79"/>
    <col min="14593" max="14594" width="66.140625" style="79" customWidth="1"/>
    <col min="14595" max="14848" width="8.85546875" style="79"/>
    <col min="14849" max="14850" width="66.140625" style="79" customWidth="1"/>
    <col min="14851" max="15104" width="8.85546875" style="79"/>
    <col min="15105" max="15106" width="66.140625" style="79" customWidth="1"/>
    <col min="15107" max="15360" width="8.85546875" style="79"/>
    <col min="15361" max="15362" width="66.140625" style="79" customWidth="1"/>
    <col min="15363" max="15616" width="8.85546875" style="79"/>
    <col min="15617" max="15618" width="66.140625" style="79" customWidth="1"/>
    <col min="15619" max="15872" width="8.85546875" style="79"/>
    <col min="15873" max="15874" width="66.140625" style="79" customWidth="1"/>
    <col min="15875" max="16128" width="8.85546875" style="79"/>
    <col min="16129" max="16130" width="66.140625" style="79" customWidth="1"/>
    <col min="16131" max="16384" width="8.85546875" style="79"/>
  </cols>
  <sheetData>
    <row r="1" spans="1:8" ht="18.75" x14ac:dyDescent="0.25">
      <c r="B1" s="33" t="s">
        <v>67</v>
      </c>
    </row>
    <row r="2" spans="1:8" ht="18.75" x14ac:dyDescent="0.3">
      <c r="B2" s="13" t="s">
        <v>8</v>
      </c>
    </row>
    <row r="3" spans="1:8" ht="18.75" x14ac:dyDescent="0.3">
      <c r="B3" s="13" t="s">
        <v>412</v>
      </c>
    </row>
    <row r="4" spans="1:8" x14ac:dyDescent="0.25">
      <c r="B4" s="36"/>
    </row>
    <row r="5" spans="1:8" ht="18.75" x14ac:dyDescent="0.3">
      <c r="A5" s="475" t="str">
        <f>'1. паспорт местоположение'!A5:C5</f>
        <v>Год раскрытия информации: 2017 год</v>
      </c>
      <c r="B5" s="475"/>
      <c r="C5" s="57"/>
      <c r="D5" s="57"/>
      <c r="E5" s="57"/>
      <c r="F5" s="57"/>
      <c r="G5" s="57"/>
      <c r="H5" s="57"/>
    </row>
    <row r="6" spans="1:8" ht="18.75" x14ac:dyDescent="0.3">
      <c r="A6" s="132"/>
      <c r="B6" s="132"/>
      <c r="C6" s="132"/>
      <c r="D6" s="132"/>
      <c r="E6" s="132"/>
      <c r="F6" s="132"/>
      <c r="G6" s="132"/>
      <c r="H6" s="132"/>
    </row>
    <row r="7" spans="1:8" ht="18.75" x14ac:dyDescent="0.25">
      <c r="A7" s="363" t="s">
        <v>7</v>
      </c>
      <c r="B7" s="363"/>
      <c r="C7" s="109"/>
      <c r="D7" s="109"/>
      <c r="E7" s="109"/>
      <c r="F7" s="109"/>
      <c r="G7" s="109"/>
      <c r="H7" s="109"/>
    </row>
    <row r="8" spans="1:8" ht="18.75" x14ac:dyDescent="0.25">
      <c r="A8" s="109"/>
      <c r="B8" s="109"/>
      <c r="C8" s="109"/>
      <c r="D8" s="109"/>
      <c r="E8" s="109"/>
      <c r="F8" s="109"/>
      <c r="G8" s="109"/>
      <c r="H8" s="109"/>
    </row>
    <row r="9" spans="1:8" x14ac:dyDescent="0.25">
      <c r="A9" s="366" t="str">
        <f>'1. паспорт местоположение'!A9:C9</f>
        <v xml:space="preserve">                         АО "Янтарьэнерго"                         </v>
      </c>
      <c r="B9" s="366"/>
      <c r="C9" s="110"/>
      <c r="D9" s="110"/>
      <c r="E9" s="110"/>
      <c r="F9" s="110"/>
      <c r="G9" s="110"/>
      <c r="H9" s="110"/>
    </row>
    <row r="10" spans="1:8" x14ac:dyDescent="0.25">
      <c r="A10" s="370" t="s">
        <v>6</v>
      </c>
      <c r="B10" s="370"/>
      <c r="C10" s="111"/>
      <c r="D10" s="111"/>
      <c r="E10" s="111"/>
      <c r="F10" s="111"/>
      <c r="G10" s="111"/>
      <c r="H10" s="111"/>
    </row>
    <row r="11" spans="1:8" ht="18.75" x14ac:dyDescent="0.25">
      <c r="A11" s="167"/>
      <c r="B11" s="167"/>
      <c r="C11" s="109"/>
      <c r="D11" s="109"/>
      <c r="E11" s="109"/>
      <c r="F11" s="109"/>
      <c r="G11" s="109"/>
      <c r="H11" s="109"/>
    </row>
    <row r="12" spans="1:8" ht="30.75" customHeight="1" x14ac:dyDescent="0.25">
      <c r="A12" s="366" t="str">
        <f>'1. паспорт местоположение'!A12:C12</f>
        <v>А_prj_111001_2484</v>
      </c>
      <c r="B12" s="366"/>
      <c r="C12" s="110"/>
      <c r="D12" s="110"/>
      <c r="E12" s="110"/>
      <c r="F12" s="110"/>
      <c r="G12" s="110"/>
      <c r="H12" s="110"/>
    </row>
    <row r="13" spans="1:8" x14ac:dyDescent="0.25">
      <c r="A13" s="370" t="s">
        <v>5</v>
      </c>
      <c r="B13" s="370"/>
      <c r="C13" s="111"/>
      <c r="D13" s="111"/>
      <c r="E13" s="111"/>
      <c r="F13" s="111"/>
      <c r="G13" s="111"/>
      <c r="H13" s="111"/>
    </row>
    <row r="14" spans="1:8" ht="18.75" x14ac:dyDescent="0.25">
      <c r="A14" s="168"/>
      <c r="B14" s="168"/>
      <c r="C14" s="9"/>
      <c r="D14" s="9"/>
      <c r="E14" s="9"/>
      <c r="F14" s="9"/>
      <c r="G14" s="9"/>
      <c r="H14" s="9"/>
    </row>
    <row r="15" spans="1:8" ht="63.6" customHeight="1" x14ac:dyDescent="0.25">
      <c r="A15" s="372" t="str">
        <f>'1. паспорт местоположение'!A15:C15</f>
        <v xml:space="preserve">Расширение ПС 110/15кВ О-47 "Борисово" </v>
      </c>
      <c r="B15" s="372"/>
      <c r="C15" s="110"/>
      <c r="D15" s="110"/>
      <c r="E15" s="110"/>
      <c r="F15" s="110"/>
      <c r="G15" s="110"/>
      <c r="H15" s="110"/>
    </row>
    <row r="16" spans="1:8" x14ac:dyDescent="0.25">
      <c r="A16" s="370" t="s">
        <v>4</v>
      </c>
      <c r="B16" s="370"/>
      <c r="C16" s="111"/>
      <c r="D16" s="111"/>
      <c r="E16" s="111"/>
      <c r="F16" s="111"/>
      <c r="G16" s="111"/>
      <c r="H16" s="111"/>
    </row>
    <row r="17" spans="1:2" x14ac:dyDescent="0.25">
      <c r="B17" s="80"/>
    </row>
    <row r="18" spans="1:2" ht="33.75" customHeight="1" x14ac:dyDescent="0.25">
      <c r="A18" s="476" t="s">
        <v>398</v>
      </c>
      <c r="B18" s="477"/>
    </row>
    <row r="19" spans="1:2" x14ac:dyDescent="0.25">
      <c r="B19" s="36"/>
    </row>
    <row r="20" spans="1:2" ht="16.5" thickBot="1" x14ac:dyDescent="0.3">
      <c r="B20" s="81"/>
    </row>
    <row r="21" spans="1:2" ht="16.5" thickBot="1" x14ac:dyDescent="0.3">
      <c r="A21" s="82" t="s">
        <v>290</v>
      </c>
      <c r="B21" s="169" t="str">
        <f>A15</f>
        <v xml:space="preserve">Расширение ПС 110/15кВ О-47 "Борисово" </v>
      </c>
    </row>
    <row r="22" spans="1:2" ht="16.5" thickBot="1" x14ac:dyDescent="0.3">
      <c r="A22" s="82" t="s">
        <v>291</v>
      </c>
      <c r="B22" s="83" t="str">
        <f>'1. паспорт местоположение'!C27</f>
        <v>Гурьевский р-н, южнее п. Борисово.</v>
      </c>
    </row>
    <row r="23" spans="1:2" ht="16.5" thickBot="1" x14ac:dyDescent="0.3">
      <c r="A23" s="82" t="s">
        <v>274</v>
      </c>
      <c r="B23" s="84" t="s">
        <v>456</v>
      </c>
    </row>
    <row r="24" spans="1:2" ht="16.5" thickBot="1" x14ac:dyDescent="0.3">
      <c r="A24" s="82" t="s">
        <v>292</v>
      </c>
      <c r="B24" s="84" t="s">
        <v>598</v>
      </c>
    </row>
    <row r="25" spans="1:2" ht="16.5" thickBot="1" x14ac:dyDescent="0.3">
      <c r="A25" s="85" t="s">
        <v>293</v>
      </c>
      <c r="B25" s="83" t="s">
        <v>457</v>
      </c>
    </row>
    <row r="26" spans="1:2" ht="16.5" thickBot="1" x14ac:dyDescent="0.3">
      <c r="A26" s="86" t="s">
        <v>294</v>
      </c>
      <c r="B26" s="87" t="s">
        <v>563</v>
      </c>
    </row>
    <row r="27" spans="1:2" ht="29.25" thickBot="1" x14ac:dyDescent="0.3">
      <c r="A27" s="94" t="s">
        <v>564</v>
      </c>
      <c r="B27" s="89">
        <v>205.63</v>
      </c>
    </row>
    <row r="28" spans="1:2" ht="16.5" thickBot="1" x14ac:dyDescent="0.3">
      <c r="A28" s="89" t="s">
        <v>295</v>
      </c>
      <c r="B28" s="89"/>
    </row>
    <row r="29" spans="1:2" ht="29.25" thickBot="1" x14ac:dyDescent="0.3">
      <c r="A29" s="95" t="s">
        <v>296</v>
      </c>
      <c r="B29" s="89"/>
    </row>
    <row r="30" spans="1:2" ht="29.25" thickBot="1" x14ac:dyDescent="0.3">
      <c r="A30" s="95" t="s">
        <v>297</v>
      </c>
      <c r="B30" s="134">
        <f>B32+B53+B154</f>
        <v>186.36327494999998</v>
      </c>
    </row>
    <row r="31" spans="1:2" ht="16.5" thickBot="1" x14ac:dyDescent="0.3">
      <c r="A31" s="89" t="s">
        <v>298</v>
      </c>
      <c r="B31" s="134"/>
    </row>
    <row r="32" spans="1:2" ht="29.25" thickBot="1" x14ac:dyDescent="0.3">
      <c r="A32" s="95" t="s">
        <v>299</v>
      </c>
      <c r="B32" s="134">
        <f xml:space="preserve"> SUMIF(C33:C194, 10,B33:B194)</f>
        <v>102.74257669999999</v>
      </c>
    </row>
    <row r="33" spans="1:3" s="137" customFormat="1" ht="30.75" thickBot="1" x14ac:dyDescent="0.3">
      <c r="A33" s="136" t="s">
        <v>496</v>
      </c>
      <c r="B33" s="136">
        <v>92.039976699999997</v>
      </c>
      <c r="C33" s="137">
        <v>10</v>
      </c>
    </row>
    <row r="34" spans="1:3" ht="16.5" thickBot="1" x14ac:dyDescent="0.3">
      <c r="A34" s="89" t="s">
        <v>301</v>
      </c>
      <c r="B34" s="138">
        <f>B33/$B$27</f>
        <v>0.44759994504692896</v>
      </c>
    </row>
    <row r="35" spans="1:3" ht="16.5" thickBot="1" x14ac:dyDescent="0.3">
      <c r="A35" s="89" t="s">
        <v>302</v>
      </c>
      <c r="B35" s="134">
        <v>85.808815069999994</v>
      </c>
      <c r="C35" s="79">
        <v>1</v>
      </c>
    </row>
    <row r="36" spans="1:3" ht="16.5" thickBot="1" x14ac:dyDescent="0.3">
      <c r="A36" s="89" t="s">
        <v>303</v>
      </c>
      <c r="B36" s="134">
        <v>85.808815069999994</v>
      </c>
      <c r="C36" s="79">
        <v>2</v>
      </c>
    </row>
    <row r="37" spans="1:3" s="137" customFormat="1" ht="30.75" thickBot="1" x14ac:dyDescent="0.3">
      <c r="A37" s="136" t="s">
        <v>530</v>
      </c>
      <c r="B37" s="136">
        <v>3.4809999999999999</v>
      </c>
      <c r="C37" s="137">
        <v>10</v>
      </c>
    </row>
    <row r="38" spans="1:3" ht="16.5" thickBot="1" x14ac:dyDescent="0.3">
      <c r="A38" s="89" t="s">
        <v>301</v>
      </c>
      <c r="B38" s="138">
        <f>B37/$B$27</f>
        <v>1.6928463745562419E-2</v>
      </c>
    </row>
    <row r="39" spans="1:3" ht="16.5" thickBot="1" x14ac:dyDescent="0.3">
      <c r="A39" s="89" t="s">
        <v>302</v>
      </c>
      <c r="B39" s="134">
        <v>0</v>
      </c>
      <c r="C39" s="79">
        <v>1</v>
      </c>
    </row>
    <row r="40" spans="1:3" ht="16.5" thickBot="1" x14ac:dyDescent="0.3">
      <c r="A40" s="89" t="s">
        <v>303</v>
      </c>
      <c r="B40" s="134">
        <v>0</v>
      </c>
      <c r="C40" s="79">
        <v>2</v>
      </c>
    </row>
    <row r="41" spans="1:3" ht="30.75" thickBot="1" x14ac:dyDescent="0.3">
      <c r="A41" s="136" t="s">
        <v>531</v>
      </c>
      <c r="B41" s="136">
        <v>7.2216000000000005</v>
      </c>
      <c r="C41" s="137">
        <v>10</v>
      </c>
    </row>
    <row r="42" spans="1:3" ht="16.5" thickBot="1" x14ac:dyDescent="0.3">
      <c r="A42" s="89" t="s">
        <v>301</v>
      </c>
      <c r="B42" s="138">
        <f>B41/$B$27</f>
        <v>3.5119389194183732E-2</v>
      </c>
    </row>
    <row r="43" spans="1:3" ht="16.5" thickBot="1" x14ac:dyDescent="0.3">
      <c r="A43" s="89" t="s">
        <v>302</v>
      </c>
      <c r="B43" s="134">
        <v>0</v>
      </c>
      <c r="C43" s="79">
        <v>1</v>
      </c>
    </row>
    <row r="44" spans="1:3" ht="16.5" thickBot="1" x14ac:dyDescent="0.3">
      <c r="A44" s="89" t="s">
        <v>303</v>
      </c>
      <c r="B44" s="134">
        <v>0</v>
      </c>
      <c r="C44" s="79">
        <v>2</v>
      </c>
    </row>
    <row r="45" spans="1:3" ht="16.5" thickBot="1" x14ac:dyDescent="0.3">
      <c r="A45" s="135" t="s">
        <v>300</v>
      </c>
      <c r="B45" s="136"/>
      <c r="C45" s="137">
        <v>10</v>
      </c>
    </row>
    <row r="46" spans="1:3" ht="16.5" thickBot="1" x14ac:dyDescent="0.3">
      <c r="A46" s="89" t="s">
        <v>301</v>
      </c>
      <c r="B46" s="138">
        <f>B45/$B$27</f>
        <v>0</v>
      </c>
    </row>
    <row r="47" spans="1:3" ht="16.5" thickBot="1" x14ac:dyDescent="0.3">
      <c r="A47" s="89" t="s">
        <v>302</v>
      </c>
      <c r="B47" s="134"/>
      <c r="C47" s="79">
        <v>1</v>
      </c>
    </row>
    <row r="48" spans="1:3" ht="16.5" thickBot="1" x14ac:dyDescent="0.3">
      <c r="A48" s="89" t="s">
        <v>303</v>
      </c>
      <c r="B48" s="134"/>
      <c r="C48" s="79">
        <v>2</v>
      </c>
    </row>
    <row r="49" spans="1:3" ht="16.5" thickBot="1" x14ac:dyDescent="0.3">
      <c r="A49" s="135" t="s">
        <v>300</v>
      </c>
      <c r="B49" s="136"/>
      <c r="C49" s="137">
        <v>10</v>
      </c>
    </row>
    <row r="50" spans="1:3" ht="16.5" thickBot="1" x14ac:dyDescent="0.3">
      <c r="A50" s="89" t="s">
        <v>301</v>
      </c>
      <c r="B50" s="138">
        <f>B49/$B$27</f>
        <v>0</v>
      </c>
    </row>
    <row r="51" spans="1:3" ht="16.5" thickBot="1" x14ac:dyDescent="0.3">
      <c r="A51" s="89" t="s">
        <v>302</v>
      </c>
      <c r="B51" s="134"/>
      <c r="C51" s="79">
        <v>1</v>
      </c>
    </row>
    <row r="52" spans="1:3" ht="16.5" thickBot="1" x14ac:dyDescent="0.3">
      <c r="A52" s="89" t="s">
        <v>303</v>
      </c>
      <c r="B52" s="134"/>
      <c r="C52" s="79">
        <v>2</v>
      </c>
    </row>
    <row r="53" spans="1:3" ht="29.25" thickBot="1" x14ac:dyDescent="0.3">
      <c r="A53" s="95" t="s">
        <v>304</v>
      </c>
      <c r="B53" s="134">
        <f xml:space="preserve"> SUMIF(C54:C194, 20,B54:B194)</f>
        <v>71.596078250000005</v>
      </c>
    </row>
    <row r="54" spans="1:3" s="137" customFormat="1" ht="30.75" thickBot="1" x14ac:dyDescent="0.3">
      <c r="A54" s="166" t="s">
        <v>497</v>
      </c>
      <c r="B54" s="166">
        <v>16.879930999999999</v>
      </c>
      <c r="C54" s="137">
        <v>20</v>
      </c>
    </row>
    <row r="55" spans="1:3" ht="16.5" thickBot="1" x14ac:dyDescent="0.3">
      <c r="A55" s="89" t="s">
        <v>301</v>
      </c>
      <c r="B55" s="138">
        <f>B54/$B$27</f>
        <v>8.2088853766473763E-2</v>
      </c>
    </row>
    <row r="56" spans="1:3" ht="16.5" thickBot="1" x14ac:dyDescent="0.3">
      <c r="A56" s="89" t="s">
        <v>302</v>
      </c>
      <c r="B56" s="134">
        <v>16.879930999999999</v>
      </c>
      <c r="C56" s="79">
        <v>1</v>
      </c>
    </row>
    <row r="57" spans="1:3" ht="16.5" thickBot="1" x14ac:dyDescent="0.3">
      <c r="A57" s="89" t="s">
        <v>303</v>
      </c>
      <c r="B57" s="134">
        <v>16.879930999999999</v>
      </c>
      <c r="C57" s="79">
        <v>2</v>
      </c>
    </row>
    <row r="58" spans="1:3" s="137" customFormat="1" ht="30.75" thickBot="1" x14ac:dyDescent="0.3">
      <c r="A58" s="166" t="s">
        <v>498</v>
      </c>
      <c r="B58" s="166">
        <v>16.723789539999999</v>
      </c>
      <c r="C58" s="137">
        <v>20</v>
      </c>
    </row>
    <row r="59" spans="1:3" ht="16.5" thickBot="1" x14ac:dyDescent="0.3">
      <c r="A59" s="89" t="s">
        <v>301</v>
      </c>
      <c r="B59" s="138">
        <f>B58/$B$27</f>
        <v>8.1329521665126678E-2</v>
      </c>
    </row>
    <row r="60" spans="1:3" ht="16.5" thickBot="1" x14ac:dyDescent="0.3">
      <c r="A60" s="89" t="s">
        <v>302</v>
      </c>
      <c r="B60" s="134">
        <v>16.723789539999999</v>
      </c>
      <c r="C60" s="79">
        <v>1</v>
      </c>
    </row>
    <row r="61" spans="1:3" ht="16.5" thickBot="1" x14ac:dyDescent="0.3">
      <c r="A61" s="89" t="s">
        <v>303</v>
      </c>
      <c r="B61" s="134">
        <v>16.723789539999999</v>
      </c>
      <c r="C61" s="79">
        <v>2</v>
      </c>
    </row>
    <row r="62" spans="1:3" s="137" customFormat="1" ht="16.5" thickBot="1" x14ac:dyDescent="0.3">
      <c r="A62" s="136" t="s">
        <v>499</v>
      </c>
      <c r="B62" s="136">
        <v>1.77</v>
      </c>
      <c r="C62" s="137">
        <v>20</v>
      </c>
    </row>
    <row r="63" spans="1:3" ht="16.5" thickBot="1" x14ac:dyDescent="0.3">
      <c r="A63" s="89" t="s">
        <v>301</v>
      </c>
      <c r="B63" s="138">
        <f>B62/$B$27</f>
        <v>8.6076934299469925E-3</v>
      </c>
    </row>
    <row r="64" spans="1:3" ht="16.5" thickBot="1" x14ac:dyDescent="0.3">
      <c r="A64" s="89" t="s">
        <v>302</v>
      </c>
      <c r="B64" s="134">
        <v>1.6933</v>
      </c>
      <c r="C64" s="79">
        <v>1</v>
      </c>
    </row>
    <row r="65" spans="1:3" ht="16.5" thickBot="1" x14ac:dyDescent="0.3">
      <c r="A65" s="89" t="s">
        <v>303</v>
      </c>
      <c r="B65" s="134">
        <v>1.77</v>
      </c>
      <c r="C65" s="79">
        <v>2</v>
      </c>
    </row>
    <row r="66" spans="1:3" s="137" customFormat="1" ht="30.75" thickBot="1" x14ac:dyDescent="0.3">
      <c r="A66" s="166" t="s">
        <v>500</v>
      </c>
      <c r="B66" s="166">
        <v>0.40469147</v>
      </c>
      <c r="C66" s="137">
        <v>20</v>
      </c>
    </row>
    <row r="67" spans="1:3" ht="16.5" thickBot="1" x14ac:dyDescent="0.3">
      <c r="A67" s="89" t="s">
        <v>301</v>
      </c>
      <c r="B67" s="138">
        <f>B66/$B$27</f>
        <v>1.9680565578952488E-3</v>
      </c>
    </row>
    <row r="68" spans="1:3" ht="16.5" thickBot="1" x14ac:dyDescent="0.3">
      <c r="A68" s="89" t="s">
        <v>302</v>
      </c>
      <c r="B68" s="134">
        <v>0.40469147</v>
      </c>
      <c r="C68" s="79">
        <v>1</v>
      </c>
    </row>
    <row r="69" spans="1:3" ht="16.5" thickBot="1" x14ac:dyDescent="0.3">
      <c r="A69" s="89" t="s">
        <v>303</v>
      </c>
      <c r="B69" s="134">
        <v>0.40469147</v>
      </c>
      <c r="C69" s="79">
        <v>2</v>
      </c>
    </row>
    <row r="70" spans="1:3" s="137" customFormat="1" ht="30.75" thickBot="1" x14ac:dyDescent="0.3">
      <c r="A70" s="166" t="s">
        <v>501</v>
      </c>
      <c r="B70" s="166">
        <v>0.97306804999999996</v>
      </c>
      <c r="C70" s="137">
        <v>20</v>
      </c>
    </row>
    <row r="71" spans="1:3" ht="16.5" thickBot="1" x14ac:dyDescent="0.3">
      <c r="A71" s="89" t="s">
        <v>301</v>
      </c>
      <c r="B71" s="138">
        <f>B70/$B$27</f>
        <v>4.7321307688566842E-3</v>
      </c>
    </row>
    <row r="72" spans="1:3" ht="16.5" thickBot="1" x14ac:dyDescent="0.3">
      <c r="A72" s="89" t="s">
        <v>302</v>
      </c>
      <c r="B72" s="134">
        <v>0.97306805000000007</v>
      </c>
      <c r="C72" s="79">
        <v>1</v>
      </c>
    </row>
    <row r="73" spans="1:3" ht="16.5" thickBot="1" x14ac:dyDescent="0.3">
      <c r="A73" s="89" t="s">
        <v>303</v>
      </c>
      <c r="B73" s="134">
        <v>0.97306805000000007</v>
      </c>
      <c r="C73" s="79">
        <v>2</v>
      </c>
    </row>
    <row r="74" spans="1:3" s="137" customFormat="1" ht="16.5" thickBot="1" x14ac:dyDescent="0.3">
      <c r="A74" s="166" t="s">
        <v>502</v>
      </c>
      <c r="B74" s="166">
        <v>0.1827</v>
      </c>
      <c r="C74" s="137">
        <v>20</v>
      </c>
    </row>
    <row r="75" spans="1:3" ht="16.5" thickBot="1" x14ac:dyDescent="0.3">
      <c r="A75" s="89" t="s">
        <v>301</v>
      </c>
      <c r="B75" s="138">
        <f>B74/$B$27</f>
        <v>8.8848903370130825E-4</v>
      </c>
    </row>
    <row r="76" spans="1:3" ht="16.5" thickBot="1" x14ac:dyDescent="0.3">
      <c r="A76" s="89" t="s">
        <v>302</v>
      </c>
      <c r="B76" s="134">
        <v>0.1827</v>
      </c>
      <c r="C76" s="79">
        <v>1</v>
      </c>
    </row>
    <row r="77" spans="1:3" ht="16.5" thickBot="1" x14ac:dyDescent="0.3">
      <c r="A77" s="89" t="s">
        <v>303</v>
      </c>
      <c r="B77" s="134">
        <v>0.1827</v>
      </c>
      <c r="C77" s="79">
        <v>2</v>
      </c>
    </row>
    <row r="78" spans="1:3" s="137" customFormat="1" ht="30.75" thickBot="1" x14ac:dyDescent="0.3">
      <c r="A78" s="166" t="s">
        <v>503</v>
      </c>
      <c r="B78" s="166">
        <v>2.5060250000000002</v>
      </c>
      <c r="C78" s="137">
        <v>20</v>
      </c>
    </row>
    <row r="79" spans="1:3" ht="16.5" thickBot="1" x14ac:dyDescent="0.3">
      <c r="A79" s="89" t="s">
        <v>301</v>
      </c>
      <c r="B79" s="138">
        <f>B78/$B$27</f>
        <v>1.2187059281233285E-2</v>
      </c>
    </row>
    <row r="80" spans="1:3" ht="16.5" thickBot="1" x14ac:dyDescent="0.3">
      <c r="A80" s="89" t="s">
        <v>302</v>
      </c>
      <c r="B80" s="134">
        <v>2.5060250000000002</v>
      </c>
      <c r="C80" s="79">
        <v>1</v>
      </c>
    </row>
    <row r="81" spans="1:3" ht="16.5" thickBot="1" x14ac:dyDescent="0.3">
      <c r="A81" s="89" t="s">
        <v>303</v>
      </c>
      <c r="B81" s="134">
        <v>2.5060250000000002</v>
      </c>
      <c r="C81" s="79">
        <v>2</v>
      </c>
    </row>
    <row r="82" spans="1:3" s="137" customFormat="1" ht="16.5" thickBot="1" x14ac:dyDescent="0.3">
      <c r="A82" s="166" t="s">
        <v>504</v>
      </c>
      <c r="B82" s="166">
        <v>2.0874967</v>
      </c>
      <c r="C82" s="137">
        <v>20</v>
      </c>
    </row>
    <row r="83" spans="1:3" ht="16.5" thickBot="1" x14ac:dyDescent="0.3">
      <c r="A83" s="89" t="s">
        <v>301</v>
      </c>
      <c r="B83" s="138">
        <f>B82/$B$27</f>
        <v>1.0151712785099451E-2</v>
      </c>
    </row>
    <row r="84" spans="1:3" ht="16.5" thickBot="1" x14ac:dyDescent="0.3">
      <c r="A84" s="89" t="s">
        <v>302</v>
      </c>
      <c r="B84" s="134">
        <v>2.0874967</v>
      </c>
      <c r="C84" s="79">
        <v>1</v>
      </c>
    </row>
    <row r="85" spans="1:3" ht="16.5" thickBot="1" x14ac:dyDescent="0.3">
      <c r="A85" s="89" t="s">
        <v>303</v>
      </c>
      <c r="B85" s="134">
        <v>2.0874967</v>
      </c>
      <c r="C85" s="79">
        <v>2</v>
      </c>
    </row>
    <row r="86" spans="1:3" s="137" customFormat="1" ht="16.5" thickBot="1" x14ac:dyDescent="0.3">
      <c r="A86" s="166" t="s">
        <v>505</v>
      </c>
      <c r="B86" s="166">
        <v>1.2386459999999999</v>
      </c>
      <c r="C86" s="137">
        <v>20</v>
      </c>
    </row>
    <row r="87" spans="1:3" ht="16.5" thickBot="1" x14ac:dyDescent="0.3">
      <c r="A87" s="89" t="s">
        <v>301</v>
      </c>
      <c r="B87" s="138">
        <f>B86/$B$27</f>
        <v>6.0236638622769047E-3</v>
      </c>
    </row>
    <row r="88" spans="1:3" ht="16.5" thickBot="1" x14ac:dyDescent="0.3">
      <c r="A88" s="89" t="s">
        <v>302</v>
      </c>
      <c r="B88" s="134">
        <v>1.2386459999999999</v>
      </c>
      <c r="C88" s="79">
        <v>1</v>
      </c>
    </row>
    <row r="89" spans="1:3" ht="16.5" thickBot="1" x14ac:dyDescent="0.3">
      <c r="A89" s="89" t="s">
        <v>303</v>
      </c>
      <c r="B89" s="134">
        <v>1.2386459999999999</v>
      </c>
      <c r="C89" s="79">
        <v>2</v>
      </c>
    </row>
    <row r="90" spans="1:3" s="137" customFormat="1" ht="16.5" thickBot="1" x14ac:dyDescent="0.3">
      <c r="A90" s="166" t="s">
        <v>506</v>
      </c>
      <c r="B90" s="166">
        <v>1.79359998</v>
      </c>
      <c r="C90" s="137">
        <v>20</v>
      </c>
    </row>
    <row r="91" spans="1:3" ht="16.5" thickBot="1" x14ac:dyDescent="0.3">
      <c r="A91" s="89" t="s">
        <v>301</v>
      </c>
      <c r="B91" s="138">
        <f>B90/$B$27</f>
        <v>8.7224625784175468E-3</v>
      </c>
    </row>
    <row r="92" spans="1:3" ht="16.5" thickBot="1" x14ac:dyDescent="0.3">
      <c r="A92" s="89" t="s">
        <v>302</v>
      </c>
      <c r="B92" s="134">
        <v>1.79359998</v>
      </c>
      <c r="C92" s="79">
        <v>1</v>
      </c>
    </row>
    <row r="93" spans="1:3" ht="16.5" thickBot="1" x14ac:dyDescent="0.3">
      <c r="A93" s="89" t="s">
        <v>303</v>
      </c>
      <c r="B93" s="134">
        <v>1.79359998</v>
      </c>
      <c r="C93" s="79">
        <v>2</v>
      </c>
    </row>
    <row r="94" spans="1:3" s="137" customFormat="1" ht="16.5" thickBot="1" x14ac:dyDescent="0.3">
      <c r="A94" s="166" t="s">
        <v>507</v>
      </c>
      <c r="B94" s="166">
        <v>0.74929999999999997</v>
      </c>
      <c r="C94" s="137">
        <v>20</v>
      </c>
    </row>
    <row r="95" spans="1:3" ht="16.5" thickBot="1" x14ac:dyDescent="0.3">
      <c r="A95" s="89" t="s">
        <v>301</v>
      </c>
      <c r="B95" s="138">
        <f>B94/$B$27</f>
        <v>3.6439235520108935E-3</v>
      </c>
    </row>
    <row r="96" spans="1:3" ht="16.5" thickBot="1" x14ac:dyDescent="0.3">
      <c r="A96" s="89" t="s">
        <v>302</v>
      </c>
      <c r="B96" s="134">
        <v>0.74929999999999997</v>
      </c>
      <c r="C96" s="79">
        <v>1</v>
      </c>
    </row>
    <row r="97" spans="1:3" ht="16.5" thickBot="1" x14ac:dyDescent="0.3">
      <c r="A97" s="89" t="s">
        <v>303</v>
      </c>
      <c r="B97" s="134">
        <v>0.74929999999999997</v>
      </c>
      <c r="C97" s="79">
        <v>2</v>
      </c>
    </row>
    <row r="98" spans="1:3" s="137" customFormat="1" ht="30.75" thickBot="1" x14ac:dyDescent="0.3">
      <c r="A98" s="166" t="s">
        <v>508</v>
      </c>
      <c r="B98" s="166">
        <v>0.13475599999999999</v>
      </c>
      <c r="C98" s="137">
        <v>20</v>
      </c>
    </row>
    <row r="99" spans="1:3" ht="16.5" thickBot="1" x14ac:dyDescent="0.3">
      <c r="A99" s="89" t="s">
        <v>301</v>
      </c>
      <c r="B99" s="138">
        <f>B98/$B$27</f>
        <v>6.5533239313329762E-4</v>
      </c>
    </row>
    <row r="100" spans="1:3" ht="16.5" thickBot="1" x14ac:dyDescent="0.3">
      <c r="A100" s="89" t="s">
        <v>302</v>
      </c>
      <c r="B100" s="134">
        <v>0.13475599999999999</v>
      </c>
      <c r="C100" s="79">
        <v>1</v>
      </c>
    </row>
    <row r="101" spans="1:3" ht="16.5" thickBot="1" x14ac:dyDescent="0.3">
      <c r="A101" s="89" t="s">
        <v>303</v>
      </c>
      <c r="B101" s="134">
        <v>0.13475599999999999</v>
      </c>
      <c r="C101" s="79">
        <v>2</v>
      </c>
    </row>
    <row r="102" spans="1:3" s="137" customFormat="1" ht="16.5" thickBot="1" x14ac:dyDescent="0.3">
      <c r="A102" s="166" t="s">
        <v>509</v>
      </c>
      <c r="B102" s="166">
        <v>0.18488830000000001</v>
      </c>
      <c r="C102" s="137">
        <v>20</v>
      </c>
    </row>
    <row r="103" spans="1:3" ht="16.5" thickBot="1" x14ac:dyDescent="0.3">
      <c r="A103" s="89" t="s">
        <v>301</v>
      </c>
      <c r="B103" s="138">
        <f>B102/$B$27</f>
        <v>8.9913096338082969E-4</v>
      </c>
    </row>
    <row r="104" spans="1:3" ht="16.5" thickBot="1" x14ac:dyDescent="0.3">
      <c r="A104" s="89" t="s">
        <v>302</v>
      </c>
      <c r="B104" s="134">
        <v>0.18488829999999998</v>
      </c>
      <c r="C104" s="79">
        <v>1</v>
      </c>
    </row>
    <row r="105" spans="1:3" ht="16.5" thickBot="1" x14ac:dyDescent="0.3">
      <c r="A105" s="89" t="s">
        <v>303</v>
      </c>
      <c r="B105" s="134">
        <v>0.18488829999999998</v>
      </c>
      <c r="C105" s="79">
        <v>2</v>
      </c>
    </row>
    <row r="106" spans="1:3" s="137" customFormat="1" ht="30.75" thickBot="1" x14ac:dyDescent="0.3">
      <c r="A106" s="166" t="s">
        <v>510</v>
      </c>
      <c r="B106" s="166">
        <v>1.1059213700000001</v>
      </c>
      <c r="C106" s="137">
        <v>20</v>
      </c>
    </row>
    <row r="107" spans="1:3" ht="16.5" thickBot="1" x14ac:dyDescent="0.3">
      <c r="A107" s="89" t="s">
        <v>301</v>
      </c>
      <c r="B107" s="138">
        <f>B106/$B$27</f>
        <v>5.3782102319700443E-3</v>
      </c>
    </row>
    <row r="108" spans="1:3" ht="16.5" thickBot="1" x14ac:dyDescent="0.3">
      <c r="A108" s="89" t="s">
        <v>302</v>
      </c>
      <c r="B108" s="134">
        <v>1.1059213700000001</v>
      </c>
      <c r="C108" s="79">
        <v>1</v>
      </c>
    </row>
    <row r="109" spans="1:3" ht="16.5" thickBot="1" x14ac:dyDescent="0.3">
      <c r="A109" s="89" t="s">
        <v>303</v>
      </c>
      <c r="B109" s="134">
        <v>1.1059213700000001</v>
      </c>
      <c r="C109" s="79">
        <v>2</v>
      </c>
    </row>
    <row r="110" spans="1:3" s="137" customFormat="1" ht="30.75" thickBot="1" x14ac:dyDescent="0.3">
      <c r="A110" s="166" t="s">
        <v>511</v>
      </c>
      <c r="B110" s="166">
        <v>1.25000055</v>
      </c>
      <c r="C110" s="137">
        <v>20</v>
      </c>
    </row>
    <row r="111" spans="1:3" ht="16.5" thickBot="1" x14ac:dyDescent="0.3">
      <c r="A111" s="89" t="s">
        <v>301</v>
      </c>
      <c r="B111" s="138">
        <f>B110/$B$27</f>
        <v>6.0788822156300154E-3</v>
      </c>
    </row>
    <row r="112" spans="1:3" ht="16.5" thickBot="1" x14ac:dyDescent="0.3">
      <c r="A112" s="89" t="s">
        <v>302</v>
      </c>
      <c r="B112" s="134">
        <v>1.25000055</v>
      </c>
      <c r="C112" s="79">
        <v>1</v>
      </c>
    </row>
    <row r="113" spans="1:3" ht="16.5" thickBot="1" x14ac:dyDescent="0.3">
      <c r="A113" s="89" t="s">
        <v>303</v>
      </c>
      <c r="B113" s="134">
        <v>1.25000055</v>
      </c>
      <c r="C113" s="79">
        <v>2</v>
      </c>
    </row>
    <row r="114" spans="1:3" s="137" customFormat="1" ht="30.75" thickBot="1" x14ac:dyDescent="0.3">
      <c r="A114" s="136" t="s">
        <v>512</v>
      </c>
      <c r="B114" s="136">
        <v>4.8745799999999999</v>
      </c>
      <c r="C114" s="137">
        <v>20</v>
      </c>
    </row>
    <row r="115" spans="1:3" ht="16.5" thickBot="1" x14ac:dyDescent="0.3">
      <c r="A115" s="89" t="s">
        <v>301</v>
      </c>
      <c r="B115" s="138">
        <f>B114/$B$27</f>
        <v>2.3705587706074015E-2</v>
      </c>
    </row>
    <row r="116" spans="1:3" ht="16.5" thickBot="1" x14ac:dyDescent="0.3">
      <c r="A116" s="89" t="s">
        <v>302</v>
      </c>
      <c r="B116" s="134">
        <v>0</v>
      </c>
      <c r="C116" s="79">
        <v>1</v>
      </c>
    </row>
    <row r="117" spans="1:3" ht="16.5" thickBot="1" x14ac:dyDescent="0.3">
      <c r="A117" s="89" t="s">
        <v>303</v>
      </c>
      <c r="B117" s="134">
        <v>4.8639599999999996</v>
      </c>
      <c r="C117" s="79">
        <v>2</v>
      </c>
    </row>
    <row r="118" spans="1:3" s="137" customFormat="1" ht="16.5" thickBot="1" x14ac:dyDescent="0.3">
      <c r="A118" s="135" t="s">
        <v>300</v>
      </c>
      <c r="B118" s="136"/>
      <c r="C118" s="137">
        <v>20</v>
      </c>
    </row>
    <row r="119" spans="1:3" ht="16.5" thickBot="1" x14ac:dyDescent="0.3">
      <c r="A119" s="89" t="s">
        <v>301</v>
      </c>
      <c r="B119" s="138">
        <f>B118/$B$27</f>
        <v>0</v>
      </c>
    </row>
    <row r="120" spans="1:3" ht="16.5" thickBot="1" x14ac:dyDescent="0.3">
      <c r="A120" s="89" t="s">
        <v>302</v>
      </c>
      <c r="B120" s="134">
        <v>0</v>
      </c>
      <c r="C120" s="79">
        <v>1</v>
      </c>
    </row>
    <row r="121" spans="1:3" ht="16.5" thickBot="1" x14ac:dyDescent="0.3">
      <c r="A121" s="89" t="s">
        <v>303</v>
      </c>
      <c r="B121" s="134">
        <v>0</v>
      </c>
      <c r="C121" s="79">
        <v>2</v>
      </c>
    </row>
    <row r="122" spans="1:3" s="137" customFormat="1" ht="30.75" thickBot="1" x14ac:dyDescent="0.3">
      <c r="A122" s="166" t="s">
        <v>513</v>
      </c>
      <c r="B122" s="166">
        <v>1.0266</v>
      </c>
      <c r="C122" s="137">
        <v>20</v>
      </c>
    </row>
    <row r="123" spans="1:3" ht="16.5" thickBot="1" x14ac:dyDescent="0.3">
      <c r="A123" s="89" t="s">
        <v>301</v>
      </c>
      <c r="B123" s="138">
        <f>B122/$B$27</f>
        <v>4.9924621893692551E-3</v>
      </c>
    </row>
    <row r="124" spans="1:3" ht="16.5" thickBot="1" x14ac:dyDescent="0.3">
      <c r="A124" s="89" t="s">
        <v>302</v>
      </c>
      <c r="B124" s="134">
        <v>1.0266</v>
      </c>
      <c r="C124" s="79">
        <v>1</v>
      </c>
    </row>
    <row r="125" spans="1:3" ht="16.5" thickBot="1" x14ac:dyDescent="0.3">
      <c r="A125" s="89" t="s">
        <v>303</v>
      </c>
      <c r="B125" s="134">
        <v>1.0266</v>
      </c>
      <c r="C125" s="79">
        <v>2</v>
      </c>
    </row>
    <row r="126" spans="1:3" s="137" customFormat="1" ht="30.75" thickBot="1" x14ac:dyDescent="0.3">
      <c r="A126" s="136" t="s">
        <v>562</v>
      </c>
      <c r="B126" s="136">
        <v>10.552209000000001</v>
      </c>
      <c r="C126" s="137">
        <v>20</v>
      </c>
    </row>
    <row r="127" spans="1:3" ht="16.5" thickBot="1" x14ac:dyDescent="0.3">
      <c r="A127" s="89" t="s">
        <v>301</v>
      </c>
      <c r="B127" s="138">
        <f>B126/$B$27</f>
        <v>5.1316485921314992E-2</v>
      </c>
    </row>
    <row r="128" spans="1:3" ht="16.5" thickBot="1" x14ac:dyDescent="0.3">
      <c r="A128" s="89" t="s">
        <v>302</v>
      </c>
      <c r="B128" s="134">
        <v>0</v>
      </c>
      <c r="C128" s="79">
        <v>1</v>
      </c>
    </row>
    <row r="129" spans="1:3" ht="16.5" thickBot="1" x14ac:dyDescent="0.3">
      <c r="A129" s="89" t="s">
        <v>303</v>
      </c>
      <c r="B129" s="134">
        <v>3.397043</v>
      </c>
      <c r="C129" s="79">
        <v>2</v>
      </c>
    </row>
    <row r="130" spans="1:3" s="137" customFormat="1" ht="30.75" thickBot="1" x14ac:dyDescent="0.3">
      <c r="A130" s="136" t="s">
        <v>532</v>
      </c>
      <c r="B130" s="136">
        <v>7.1578752899999998</v>
      </c>
      <c r="C130" s="137">
        <v>20</v>
      </c>
    </row>
    <row r="131" spans="1:3" ht="16.5" thickBot="1" x14ac:dyDescent="0.3">
      <c r="A131" s="89" t="s">
        <v>301</v>
      </c>
      <c r="B131" s="138">
        <f>B130/$B$27</f>
        <v>3.4809489325487525E-2</v>
      </c>
    </row>
    <row r="132" spans="1:3" ht="16.5" thickBot="1" x14ac:dyDescent="0.3">
      <c r="A132" s="89" t="s">
        <v>302</v>
      </c>
      <c r="B132" s="134">
        <v>0</v>
      </c>
      <c r="C132" s="79">
        <v>1</v>
      </c>
    </row>
    <row r="133" spans="1:3" ht="16.5" thickBot="1" x14ac:dyDescent="0.3">
      <c r="A133" s="89" t="s">
        <v>303</v>
      </c>
      <c r="B133" s="134">
        <v>6.5071593600000002</v>
      </c>
      <c r="C133" s="79">
        <v>2</v>
      </c>
    </row>
    <row r="134" spans="1:3" s="137" customFormat="1" ht="16.5" thickBot="1" x14ac:dyDescent="0.3">
      <c r="A134" s="135" t="s">
        <v>300</v>
      </c>
      <c r="B134" s="136"/>
      <c r="C134" s="137">
        <v>20</v>
      </c>
    </row>
    <row r="135" spans="1:3" ht="16.5" thickBot="1" x14ac:dyDescent="0.3">
      <c r="A135" s="89" t="s">
        <v>301</v>
      </c>
      <c r="B135" s="138">
        <f>B134/$B$27</f>
        <v>0</v>
      </c>
    </row>
    <row r="136" spans="1:3" ht="16.5" thickBot="1" x14ac:dyDescent="0.3">
      <c r="A136" s="89" t="s">
        <v>302</v>
      </c>
      <c r="B136" s="134"/>
      <c r="C136" s="79">
        <v>1</v>
      </c>
    </row>
    <row r="137" spans="1:3" ht="16.5" thickBot="1" x14ac:dyDescent="0.3">
      <c r="A137" s="89" t="s">
        <v>303</v>
      </c>
      <c r="B137" s="134"/>
      <c r="C137" s="79">
        <v>2</v>
      </c>
    </row>
    <row r="138" spans="1:3" s="137" customFormat="1" ht="16.5" thickBot="1" x14ac:dyDescent="0.3">
      <c r="A138" s="135" t="s">
        <v>300</v>
      </c>
      <c r="B138" s="136"/>
      <c r="C138" s="137">
        <v>20</v>
      </c>
    </row>
    <row r="139" spans="1:3" ht="16.5" thickBot="1" x14ac:dyDescent="0.3">
      <c r="A139" s="89" t="s">
        <v>301</v>
      </c>
      <c r="B139" s="138">
        <f>B138/$B$27</f>
        <v>0</v>
      </c>
    </row>
    <row r="140" spans="1:3" ht="16.5" thickBot="1" x14ac:dyDescent="0.3">
      <c r="A140" s="89" t="s">
        <v>302</v>
      </c>
      <c r="B140" s="134"/>
      <c r="C140" s="79">
        <v>1</v>
      </c>
    </row>
    <row r="141" spans="1:3" ht="16.5" thickBot="1" x14ac:dyDescent="0.3">
      <c r="A141" s="89" t="s">
        <v>303</v>
      </c>
      <c r="B141" s="134"/>
      <c r="C141" s="79">
        <v>2</v>
      </c>
    </row>
    <row r="142" spans="1:3" s="137" customFormat="1" ht="16.5" thickBot="1" x14ac:dyDescent="0.3">
      <c r="A142" s="135" t="s">
        <v>300</v>
      </c>
      <c r="B142" s="136"/>
      <c r="C142" s="137">
        <v>20</v>
      </c>
    </row>
    <row r="143" spans="1:3" ht="16.5" thickBot="1" x14ac:dyDescent="0.3">
      <c r="A143" s="89" t="s">
        <v>301</v>
      </c>
      <c r="B143" s="138">
        <f>B142/$B$27</f>
        <v>0</v>
      </c>
    </row>
    <row r="144" spans="1:3" ht="16.5" thickBot="1" x14ac:dyDescent="0.3">
      <c r="A144" s="89" t="s">
        <v>302</v>
      </c>
      <c r="B144" s="134"/>
      <c r="C144" s="79">
        <v>1</v>
      </c>
    </row>
    <row r="145" spans="1:3" ht="16.5" thickBot="1" x14ac:dyDescent="0.3">
      <c r="A145" s="89" t="s">
        <v>303</v>
      </c>
      <c r="B145" s="134"/>
      <c r="C145" s="79">
        <v>2</v>
      </c>
    </row>
    <row r="146" spans="1:3" s="137" customFormat="1" ht="16.5" thickBot="1" x14ac:dyDescent="0.3">
      <c r="A146" s="135" t="s">
        <v>300</v>
      </c>
      <c r="B146" s="136"/>
      <c r="C146" s="137">
        <v>20</v>
      </c>
    </row>
    <row r="147" spans="1:3" ht="16.5" thickBot="1" x14ac:dyDescent="0.3">
      <c r="A147" s="89" t="s">
        <v>301</v>
      </c>
      <c r="B147" s="138">
        <f>B146/$B$27</f>
        <v>0</v>
      </c>
    </row>
    <row r="148" spans="1:3" ht="16.5" thickBot="1" x14ac:dyDescent="0.3">
      <c r="A148" s="89" t="s">
        <v>302</v>
      </c>
      <c r="B148" s="134"/>
      <c r="C148" s="79">
        <v>1</v>
      </c>
    </row>
    <row r="149" spans="1:3" ht="16.5" thickBot="1" x14ac:dyDescent="0.3">
      <c r="A149" s="89" t="s">
        <v>303</v>
      </c>
      <c r="B149" s="134"/>
      <c r="C149" s="79">
        <v>2</v>
      </c>
    </row>
    <row r="150" spans="1:3" s="137" customFormat="1" ht="16.5" thickBot="1" x14ac:dyDescent="0.3">
      <c r="A150" s="135" t="s">
        <v>300</v>
      </c>
      <c r="B150" s="136"/>
      <c r="C150" s="137">
        <v>20</v>
      </c>
    </row>
    <row r="151" spans="1:3" ht="16.5" thickBot="1" x14ac:dyDescent="0.3">
      <c r="A151" s="89" t="s">
        <v>301</v>
      </c>
      <c r="B151" s="138">
        <f>B150/$B$27</f>
        <v>0</v>
      </c>
    </row>
    <row r="152" spans="1:3" ht="16.5" thickBot="1" x14ac:dyDescent="0.3">
      <c r="A152" s="89" t="s">
        <v>302</v>
      </c>
      <c r="B152" s="134"/>
      <c r="C152" s="79">
        <v>1</v>
      </c>
    </row>
    <row r="153" spans="1:3" ht="16.5" thickBot="1" x14ac:dyDescent="0.3">
      <c r="A153" s="89" t="s">
        <v>303</v>
      </c>
      <c r="B153" s="134"/>
      <c r="C153" s="79">
        <v>2</v>
      </c>
    </row>
    <row r="154" spans="1:3" ht="29.25" thickBot="1" x14ac:dyDescent="0.3">
      <c r="A154" s="95" t="s">
        <v>305</v>
      </c>
      <c r="B154" s="134">
        <f xml:space="preserve"> SUMIF(C155:C194, 30,B155:B194)</f>
        <v>12.024619999999999</v>
      </c>
    </row>
    <row r="155" spans="1:3" s="137" customFormat="1" ht="30.75" thickBot="1" x14ac:dyDescent="0.3">
      <c r="A155" s="166" t="s">
        <v>514</v>
      </c>
      <c r="B155" s="166">
        <v>7.9009999999999998</v>
      </c>
      <c r="C155" s="137">
        <v>30</v>
      </c>
    </row>
    <row r="156" spans="1:3" ht="16.5" thickBot="1" x14ac:dyDescent="0.3">
      <c r="A156" s="89" t="s">
        <v>301</v>
      </c>
      <c r="B156" s="138">
        <f>B155/$B$27</f>
        <v>3.8423381802266204E-2</v>
      </c>
    </row>
    <row r="157" spans="1:3" ht="16.5" thickBot="1" x14ac:dyDescent="0.3">
      <c r="A157" s="89" t="s">
        <v>302</v>
      </c>
      <c r="B157" s="134">
        <v>7.9009999999999998</v>
      </c>
      <c r="C157" s="79">
        <v>1</v>
      </c>
    </row>
    <row r="158" spans="1:3" ht="16.5" thickBot="1" x14ac:dyDescent="0.3">
      <c r="A158" s="89" t="s">
        <v>303</v>
      </c>
      <c r="B158" s="134">
        <v>7.9009999999999998</v>
      </c>
      <c r="C158" s="79">
        <v>2</v>
      </c>
    </row>
    <row r="159" spans="1:3" s="137" customFormat="1" ht="30.75" thickBot="1" x14ac:dyDescent="0.3">
      <c r="A159" s="166" t="s">
        <v>515</v>
      </c>
      <c r="B159" s="166">
        <v>0.5</v>
      </c>
      <c r="C159" s="137">
        <v>30</v>
      </c>
    </row>
    <row r="160" spans="1:3" ht="16.5" thickBot="1" x14ac:dyDescent="0.3">
      <c r="A160" s="89" t="s">
        <v>301</v>
      </c>
      <c r="B160" s="138">
        <f>B159/$B$27</f>
        <v>2.4315518163692067E-3</v>
      </c>
    </row>
    <row r="161" spans="1:3" ht="16.5" thickBot="1" x14ac:dyDescent="0.3">
      <c r="A161" s="89" t="s">
        <v>302</v>
      </c>
      <c r="B161" s="134">
        <v>0.5</v>
      </c>
      <c r="C161" s="79">
        <v>1</v>
      </c>
    </row>
    <row r="162" spans="1:3" ht="16.5" thickBot="1" x14ac:dyDescent="0.3">
      <c r="A162" s="89" t="s">
        <v>303</v>
      </c>
      <c r="B162" s="134">
        <v>0.5</v>
      </c>
      <c r="C162" s="79">
        <v>2</v>
      </c>
    </row>
    <row r="163" spans="1:3" s="137" customFormat="1" ht="30.75" thickBot="1" x14ac:dyDescent="0.3">
      <c r="A163" s="166" t="s">
        <v>516</v>
      </c>
      <c r="B163" s="166">
        <v>0.76</v>
      </c>
      <c r="C163" s="137">
        <v>30</v>
      </c>
    </row>
    <row r="164" spans="1:3" ht="16.5" thickBot="1" x14ac:dyDescent="0.3">
      <c r="A164" s="89" t="s">
        <v>301</v>
      </c>
      <c r="B164" s="138">
        <f>B163/$B$27</f>
        <v>3.6959587608811945E-3</v>
      </c>
    </row>
    <row r="165" spans="1:3" ht="16.5" thickBot="1" x14ac:dyDescent="0.3">
      <c r="A165" s="89" t="s">
        <v>302</v>
      </c>
      <c r="B165" s="134">
        <v>0.76</v>
      </c>
      <c r="C165" s="79">
        <v>1</v>
      </c>
    </row>
    <row r="166" spans="1:3" ht="16.5" thickBot="1" x14ac:dyDescent="0.3">
      <c r="A166" s="89" t="s">
        <v>303</v>
      </c>
      <c r="B166" s="134">
        <v>0.76</v>
      </c>
      <c r="C166" s="79">
        <v>2</v>
      </c>
    </row>
    <row r="167" spans="1:3" s="137" customFormat="1" ht="30.75" thickBot="1" x14ac:dyDescent="0.3">
      <c r="A167" s="166" t="s">
        <v>517</v>
      </c>
      <c r="B167" s="166">
        <v>9.5579999999999998E-2</v>
      </c>
      <c r="C167" s="137">
        <v>30</v>
      </c>
    </row>
    <row r="168" spans="1:3" ht="16.5" thickBot="1" x14ac:dyDescent="0.3">
      <c r="A168" s="89" t="s">
        <v>301</v>
      </c>
      <c r="B168" s="138">
        <f>B167/$B$27</f>
        <v>4.6481544521713756E-4</v>
      </c>
    </row>
    <row r="169" spans="1:3" ht="16.5" thickBot="1" x14ac:dyDescent="0.3">
      <c r="A169" s="89" t="s">
        <v>302</v>
      </c>
      <c r="B169" s="134">
        <v>9.5579999999999998E-2</v>
      </c>
      <c r="C169" s="79">
        <v>1</v>
      </c>
    </row>
    <row r="170" spans="1:3" ht="16.5" thickBot="1" x14ac:dyDescent="0.3">
      <c r="A170" s="89" t="s">
        <v>303</v>
      </c>
      <c r="B170" s="134">
        <v>9.5579999999999998E-2</v>
      </c>
      <c r="C170" s="79">
        <v>2</v>
      </c>
    </row>
    <row r="171" spans="1:3" s="137" customFormat="1" ht="30.75" thickBot="1" x14ac:dyDescent="0.3">
      <c r="A171" s="166" t="s">
        <v>518</v>
      </c>
      <c r="B171" s="166">
        <v>0.08</v>
      </c>
      <c r="C171" s="137">
        <v>30</v>
      </c>
    </row>
    <row r="172" spans="1:3" ht="16.5" thickBot="1" x14ac:dyDescent="0.3">
      <c r="A172" s="89" t="s">
        <v>301</v>
      </c>
      <c r="B172" s="138">
        <f>B171/$B$27</f>
        <v>3.890482906190731E-4</v>
      </c>
    </row>
    <row r="173" spans="1:3" ht="16.5" thickBot="1" x14ac:dyDescent="0.3">
      <c r="A173" s="89" t="s">
        <v>302</v>
      </c>
      <c r="B173" s="134">
        <v>0.08</v>
      </c>
      <c r="C173" s="79">
        <v>1</v>
      </c>
    </row>
    <row r="174" spans="1:3" ht="16.5" thickBot="1" x14ac:dyDescent="0.3">
      <c r="A174" s="89" t="s">
        <v>303</v>
      </c>
      <c r="B174" s="134">
        <v>0.08</v>
      </c>
      <c r="C174" s="79">
        <v>2</v>
      </c>
    </row>
    <row r="175" spans="1:3" s="137" customFormat="1" ht="30.75" thickBot="1" x14ac:dyDescent="0.3">
      <c r="A175" s="166" t="s">
        <v>519</v>
      </c>
      <c r="B175" s="166">
        <v>2.68804</v>
      </c>
      <c r="C175" s="137">
        <v>30</v>
      </c>
    </row>
    <row r="176" spans="1:3" ht="16.5" thickBot="1" x14ac:dyDescent="0.3">
      <c r="A176" s="89" t="s">
        <v>301</v>
      </c>
      <c r="B176" s="138">
        <f>B175/$B$27</f>
        <v>1.3072217088946165E-2</v>
      </c>
    </row>
    <row r="177" spans="1:3" ht="16.5" thickBot="1" x14ac:dyDescent="0.3">
      <c r="A177" s="89" t="s">
        <v>302</v>
      </c>
      <c r="B177" s="134">
        <v>2.68804</v>
      </c>
      <c r="C177" s="79">
        <v>1</v>
      </c>
    </row>
    <row r="178" spans="1:3" ht="16.5" thickBot="1" x14ac:dyDescent="0.3">
      <c r="A178" s="89" t="s">
        <v>303</v>
      </c>
      <c r="B178" s="134">
        <v>2.68804</v>
      </c>
      <c r="C178" s="79">
        <v>2</v>
      </c>
    </row>
    <row r="179" spans="1:3" s="137" customFormat="1" ht="16.5" thickBot="1" x14ac:dyDescent="0.3">
      <c r="A179" s="135" t="s">
        <v>300</v>
      </c>
      <c r="B179" s="136"/>
      <c r="C179" s="137">
        <v>30</v>
      </c>
    </row>
    <row r="180" spans="1:3" ht="16.5" thickBot="1" x14ac:dyDescent="0.3">
      <c r="A180" s="89" t="s">
        <v>301</v>
      </c>
      <c r="B180" s="138">
        <f>B179/$B$27</f>
        <v>0</v>
      </c>
    </row>
    <row r="181" spans="1:3" ht="16.5" thickBot="1" x14ac:dyDescent="0.3">
      <c r="A181" s="89" t="s">
        <v>302</v>
      </c>
      <c r="B181" s="134"/>
      <c r="C181" s="79">
        <v>1</v>
      </c>
    </row>
    <row r="182" spans="1:3" ht="16.5" thickBot="1" x14ac:dyDescent="0.3">
      <c r="A182" s="89" t="s">
        <v>303</v>
      </c>
      <c r="B182" s="134"/>
      <c r="C182" s="79">
        <v>2</v>
      </c>
    </row>
    <row r="183" spans="1:3" s="137" customFormat="1" ht="16.5" thickBot="1" x14ac:dyDescent="0.3">
      <c r="A183" s="135" t="s">
        <v>300</v>
      </c>
      <c r="B183" s="136"/>
      <c r="C183" s="137">
        <v>30</v>
      </c>
    </row>
    <row r="184" spans="1:3" ht="16.5" thickBot="1" x14ac:dyDescent="0.3">
      <c r="A184" s="89" t="s">
        <v>301</v>
      </c>
      <c r="B184" s="138">
        <f>B183/$B$27</f>
        <v>0</v>
      </c>
    </row>
    <row r="185" spans="1:3" ht="16.5" thickBot="1" x14ac:dyDescent="0.3">
      <c r="A185" s="89" t="s">
        <v>302</v>
      </c>
      <c r="B185" s="134"/>
      <c r="C185" s="79">
        <v>1</v>
      </c>
    </row>
    <row r="186" spans="1:3" ht="16.5" thickBot="1" x14ac:dyDescent="0.3">
      <c r="A186" s="89" t="s">
        <v>303</v>
      </c>
      <c r="B186" s="134"/>
      <c r="C186" s="79">
        <v>2</v>
      </c>
    </row>
    <row r="187" spans="1:3" s="137" customFormat="1" ht="16.5" thickBot="1" x14ac:dyDescent="0.3">
      <c r="A187" s="135" t="s">
        <v>300</v>
      </c>
      <c r="B187" s="136"/>
      <c r="C187" s="137">
        <v>30</v>
      </c>
    </row>
    <row r="188" spans="1:3" ht="16.5" thickBot="1" x14ac:dyDescent="0.3">
      <c r="A188" s="89" t="s">
        <v>301</v>
      </c>
      <c r="B188" s="138">
        <f>B187/$B$27</f>
        <v>0</v>
      </c>
    </row>
    <row r="189" spans="1:3" ht="16.5" thickBot="1" x14ac:dyDescent="0.3">
      <c r="A189" s="89" t="s">
        <v>302</v>
      </c>
      <c r="B189" s="134"/>
      <c r="C189" s="79">
        <v>1</v>
      </c>
    </row>
    <row r="190" spans="1:3" ht="16.5" thickBot="1" x14ac:dyDescent="0.3">
      <c r="A190" s="89" t="s">
        <v>303</v>
      </c>
      <c r="B190" s="134"/>
      <c r="C190" s="79">
        <v>2</v>
      </c>
    </row>
    <row r="191" spans="1:3" s="137" customFormat="1" ht="16.5" thickBot="1" x14ac:dyDescent="0.3">
      <c r="A191" s="135" t="s">
        <v>300</v>
      </c>
      <c r="B191" s="136"/>
      <c r="C191" s="137">
        <v>30</v>
      </c>
    </row>
    <row r="192" spans="1:3" ht="16.5" thickBot="1" x14ac:dyDescent="0.3">
      <c r="A192" s="89" t="s">
        <v>301</v>
      </c>
      <c r="B192" s="138">
        <f>B191/$B$27</f>
        <v>0</v>
      </c>
    </row>
    <row r="193" spans="1:3" ht="16.5" thickBot="1" x14ac:dyDescent="0.3">
      <c r="A193" s="89" t="s">
        <v>302</v>
      </c>
      <c r="B193" s="134"/>
      <c r="C193" s="79">
        <v>1</v>
      </c>
    </row>
    <row r="194" spans="1:3" ht="16.5" thickBot="1" x14ac:dyDescent="0.3">
      <c r="A194" s="89" t="s">
        <v>303</v>
      </c>
      <c r="B194" s="134"/>
      <c r="C194" s="79">
        <v>2</v>
      </c>
    </row>
    <row r="195" spans="1:3" ht="29.25" thickBot="1" x14ac:dyDescent="0.3">
      <c r="A195" s="88" t="s">
        <v>306</v>
      </c>
      <c r="B195" s="96"/>
    </row>
    <row r="196" spans="1:3" ht="16.5" thickBot="1" x14ac:dyDescent="0.3">
      <c r="A196" s="90" t="s">
        <v>298</v>
      </c>
      <c r="B196" s="96"/>
    </row>
    <row r="197" spans="1:3" ht="16.5" thickBot="1" x14ac:dyDescent="0.3">
      <c r="A197" s="90" t="s">
        <v>307</v>
      </c>
      <c r="B197" s="96"/>
    </row>
    <row r="198" spans="1:3" ht="16.5" thickBot="1" x14ac:dyDescent="0.3">
      <c r="A198" s="90" t="s">
        <v>308</v>
      </c>
      <c r="B198" s="96"/>
    </row>
    <row r="199" spans="1:3" ht="16.5" thickBot="1" x14ac:dyDescent="0.3">
      <c r="A199" s="90" t="s">
        <v>309</v>
      </c>
      <c r="B199" s="96"/>
    </row>
    <row r="200" spans="1:3" ht="16.5" thickBot="1" x14ac:dyDescent="0.3">
      <c r="A200" s="85" t="s">
        <v>310</v>
      </c>
      <c r="B200" s="139">
        <f>B201/$B$27</f>
        <v>0.71374871871808609</v>
      </c>
    </row>
    <row r="201" spans="1:3" ht="16.5" thickBot="1" x14ac:dyDescent="0.3">
      <c r="A201" s="85" t="s">
        <v>311</v>
      </c>
      <c r="B201" s="140">
        <f xml:space="preserve"> SUMIF(C33:C194, 1,B33:B194)</f>
        <v>146.76814903000005</v>
      </c>
    </row>
    <row r="202" spans="1:3" ht="16.5" thickBot="1" x14ac:dyDescent="0.3">
      <c r="A202" s="85" t="s">
        <v>312</v>
      </c>
      <c r="B202" s="139">
        <f>B203/$B$27</f>
        <v>0.78594082278850386</v>
      </c>
    </row>
    <row r="203" spans="1:3" ht="16.5" thickBot="1" x14ac:dyDescent="0.3">
      <c r="A203" s="86" t="s">
        <v>313</v>
      </c>
      <c r="B203" s="140">
        <f xml:space="preserve"> SUMIF(C33:C194, 2,B33:B194)</f>
        <v>161.61301139000005</v>
      </c>
    </row>
    <row r="204" spans="1:3" x14ac:dyDescent="0.25">
      <c r="A204" s="88" t="s">
        <v>314</v>
      </c>
      <c r="B204" s="478" t="s">
        <v>315</v>
      </c>
    </row>
    <row r="205" spans="1:3" x14ac:dyDescent="0.25">
      <c r="A205" s="92" t="s">
        <v>316</v>
      </c>
      <c r="B205" s="479"/>
    </row>
    <row r="206" spans="1:3" x14ac:dyDescent="0.25">
      <c r="A206" s="92" t="s">
        <v>317</v>
      </c>
      <c r="B206" s="479"/>
    </row>
    <row r="207" spans="1:3" x14ac:dyDescent="0.25">
      <c r="A207" s="92" t="s">
        <v>318</v>
      </c>
      <c r="B207" s="479"/>
    </row>
    <row r="208" spans="1:3" x14ac:dyDescent="0.25">
      <c r="A208" s="92" t="s">
        <v>319</v>
      </c>
      <c r="B208" s="479"/>
    </row>
    <row r="209" spans="1:2" ht="16.5" thickBot="1" x14ac:dyDescent="0.3">
      <c r="A209" s="93" t="s">
        <v>320</v>
      </c>
      <c r="B209" s="480"/>
    </row>
    <row r="210" spans="1:2" ht="30.75" thickBot="1" x14ac:dyDescent="0.3">
      <c r="A210" s="90" t="s">
        <v>321</v>
      </c>
      <c r="B210" s="91"/>
    </row>
    <row r="211" spans="1:2" ht="29.25" thickBot="1" x14ac:dyDescent="0.3">
      <c r="A211" s="85" t="s">
        <v>322</v>
      </c>
      <c r="B211" s="91"/>
    </row>
    <row r="212" spans="1:2" ht="16.5" thickBot="1" x14ac:dyDescent="0.3">
      <c r="A212" s="90" t="s">
        <v>298</v>
      </c>
      <c r="B212" s="98"/>
    </row>
    <row r="213" spans="1:2" ht="16.5" thickBot="1" x14ac:dyDescent="0.3">
      <c r="A213" s="90" t="s">
        <v>323</v>
      </c>
      <c r="B213" s="91"/>
    </row>
    <row r="214" spans="1:2" ht="16.5" thickBot="1" x14ac:dyDescent="0.3">
      <c r="A214" s="90" t="s">
        <v>324</v>
      </c>
      <c r="B214" s="98"/>
    </row>
    <row r="215" spans="1:2" ht="30.75" thickBot="1" x14ac:dyDescent="0.3">
      <c r="A215" s="99" t="s">
        <v>325</v>
      </c>
      <c r="B215" s="133" t="s">
        <v>326</v>
      </c>
    </row>
    <row r="216" spans="1:2" ht="16.5" thickBot="1" x14ac:dyDescent="0.3">
      <c r="A216" s="85" t="s">
        <v>327</v>
      </c>
      <c r="B216" s="97"/>
    </row>
    <row r="217" spans="1:2" ht="16.5" thickBot="1" x14ac:dyDescent="0.3">
      <c r="A217" s="92" t="s">
        <v>328</v>
      </c>
      <c r="B217" s="100"/>
    </row>
    <row r="218" spans="1:2" ht="16.5" thickBot="1" x14ac:dyDescent="0.3">
      <c r="A218" s="92" t="s">
        <v>329</v>
      </c>
      <c r="B218" s="100"/>
    </row>
    <row r="219" spans="1:2" ht="16.5" thickBot="1" x14ac:dyDescent="0.3">
      <c r="A219" s="92" t="s">
        <v>330</v>
      </c>
      <c r="B219" s="100"/>
    </row>
    <row r="220" spans="1:2" ht="45.75" thickBot="1" x14ac:dyDescent="0.3">
      <c r="A220" s="101" t="s">
        <v>331</v>
      </c>
      <c r="B220" s="98" t="s">
        <v>332</v>
      </c>
    </row>
    <row r="221" spans="1:2" ht="28.5" x14ac:dyDescent="0.25">
      <c r="A221" s="88" t="s">
        <v>333</v>
      </c>
      <c r="B221" s="478" t="s">
        <v>334</v>
      </c>
    </row>
    <row r="222" spans="1:2" x14ac:dyDescent="0.25">
      <c r="A222" s="92" t="s">
        <v>335</v>
      </c>
      <c r="B222" s="479"/>
    </row>
    <row r="223" spans="1:2" x14ac:dyDescent="0.25">
      <c r="A223" s="92" t="s">
        <v>336</v>
      </c>
      <c r="B223" s="479"/>
    </row>
    <row r="224" spans="1:2" x14ac:dyDescent="0.25">
      <c r="A224" s="92" t="s">
        <v>337</v>
      </c>
      <c r="B224" s="479"/>
    </row>
    <row r="225" spans="1:2" x14ac:dyDescent="0.25">
      <c r="A225" s="92" t="s">
        <v>338</v>
      </c>
      <c r="B225" s="479"/>
    </row>
    <row r="226" spans="1:2" ht="16.5" thickBot="1" x14ac:dyDescent="0.3">
      <c r="A226" s="102" t="s">
        <v>339</v>
      </c>
      <c r="B226" s="480"/>
    </row>
    <row r="229" spans="1:2" x14ac:dyDescent="0.25">
      <c r="A229" s="103"/>
      <c r="B229" s="104"/>
    </row>
    <row r="230" spans="1:2" x14ac:dyDescent="0.25">
      <c r="B230" s="105"/>
    </row>
    <row r="231" spans="1:2" x14ac:dyDescent="0.25">
      <c r="B231" s="106"/>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sqref="A1:XFD1048576"/>
    </sheetView>
  </sheetViews>
  <sheetFormatPr defaultColWidth="9.140625" defaultRowHeight="15" x14ac:dyDescent="0.25"/>
  <cols>
    <col min="1" max="1" width="7.42578125" style="200" customWidth="1"/>
    <col min="2" max="2" width="35.85546875" style="200" customWidth="1"/>
    <col min="3" max="3" width="31.140625" style="200" customWidth="1"/>
    <col min="4" max="4" width="25" style="200" customWidth="1"/>
    <col min="5" max="5" width="50" style="200" customWidth="1"/>
    <col min="6" max="6" width="57" style="200" customWidth="1"/>
    <col min="7" max="7" width="57.5703125" style="200" customWidth="1"/>
    <col min="8" max="10" width="20.5703125" style="200" customWidth="1"/>
    <col min="11" max="11" width="16" style="200" customWidth="1"/>
    <col min="12" max="12" width="20.5703125" style="200" customWidth="1"/>
    <col min="13" max="13" width="21.28515625" style="200" customWidth="1"/>
    <col min="14" max="14" width="23.85546875" style="200" customWidth="1"/>
    <col min="15" max="15" width="17.85546875" style="200" customWidth="1"/>
    <col min="16" max="16" width="23.85546875" style="200" customWidth="1"/>
    <col min="17" max="17" width="58" style="200" customWidth="1"/>
    <col min="18" max="18" width="27" style="200" customWidth="1"/>
    <col min="19" max="19" width="43" style="200" customWidth="1"/>
    <col min="20" max="16384" width="9.140625" style="200"/>
  </cols>
  <sheetData>
    <row r="1" spans="1:28" s="16" customFormat="1" ht="18.75" customHeight="1" x14ac:dyDescent="0.2">
      <c r="S1" s="33" t="s">
        <v>67</v>
      </c>
    </row>
    <row r="2" spans="1:28" s="16" customFormat="1" ht="18.75" customHeight="1" x14ac:dyDescent="0.3">
      <c r="S2" s="13" t="s">
        <v>8</v>
      </c>
    </row>
    <row r="3" spans="1:28" s="16" customFormat="1" ht="18.75" x14ac:dyDescent="0.3">
      <c r="S3" s="13" t="s">
        <v>66</v>
      </c>
    </row>
    <row r="4" spans="1:28" s="16" customFormat="1" ht="18.75" customHeight="1" x14ac:dyDescent="0.2">
      <c r="A4" s="359" t="str">
        <f>'1. паспорт местоположение'!A5:C5</f>
        <v>Год раскрытия информации: 2017 год</v>
      </c>
      <c r="B4" s="359"/>
      <c r="C4" s="359"/>
      <c r="D4" s="359"/>
      <c r="E4" s="359"/>
      <c r="F4" s="359"/>
      <c r="G4" s="359"/>
      <c r="H4" s="359"/>
      <c r="I4" s="359"/>
      <c r="J4" s="359"/>
      <c r="K4" s="359"/>
      <c r="L4" s="359"/>
      <c r="M4" s="359"/>
      <c r="N4" s="359"/>
      <c r="O4" s="359"/>
      <c r="P4" s="359"/>
      <c r="Q4" s="359"/>
      <c r="R4" s="359"/>
      <c r="S4" s="359"/>
    </row>
    <row r="5" spans="1:28" s="16" customFormat="1" ht="15.75" x14ac:dyDescent="0.2">
      <c r="A5" s="180"/>
    </row>
    <row r="6" spans="1:28" s="16" customFormat="1" ht="18.75" x14ac:dyDescent="0.2">
      <c r="A6" s="365" t="s">
        <v>7</v>
      </c>
      <c r="B6" s="365"/>
      <c r="C6" s="365"/>
      <c r="D6" s="365"/>
      <c r="E6" s="365"/>
      <c r="F6" s="365"/>
      <c r="G6" s="365"/>
      <c r="H6" s="365"/>
      <c r="I6" s="365"/>
      <c r="J6" s="365"/>
      <c r="K6" s="365"/>
      <c r="L6" s="365"/>
      <c r="M6" s="365"/>
      <c r="N6" s="365"/>
      <c r="O6" s="365"/>
      <c r="P6" s="365"/>
      <c r="Q6" s="365"/>
      <c r="R6" s="365"/>
      <c r="S6" s="365"/>
      <c r="T6" s="167"/>
      <c r="U6" s="167"/>
      <c r="V6" s="167"/>
      <c r="W6" s="167"/>
      <c r="X6" s="167"/>
      <c r="Y6" s="167"/>
      <c r="Z6" s="167"/>
      <c r="AA6" s="167"/>
      <c r="AB6" s="167"/>
    </row>
    <row r="7" spans="1:28" s="16" customFormat="1" ht="18.75" x14ac:dyDescent="0.2">
      <c r="A7" s="365"/>
      <c r="B7" s="365"/>
      <c r="C7" s="365"/>
      <c r="D7" s="365"/>
      <c r="E7" s="365"/>
      <c r="F7" s="365"/>
      <c r="G7" s="365"/>
      <c r="H7" s="365"/>
      <c r="I7" s="365"/>
      <c r="J7" s="365"/>
      <c r="K7" s="365"/>
      <c r="L7" s="365"/>
      <c r="M7" s="365"/>
      <c r="N7" s="365"/>
      <c r="O7" s="365"/>
      <c r="P7" s="365"/>
      <c r="Q7" s="365"/>
      <c r="R7" s="365"/>
      <c r="S7" s="365"/>
      <c r="T7" s="167"/>
      <c r="U7" s="167"/>
      <c r="V7" s="167"/>
      <c r="W7" s="167"/>
      <c r="X7" s="167"/>
      <c r="Y7" s="167"/>
      <c r="Z7" s="167"/>
      <c r="AA7" s="167"/>
      <c r="AB7" s="167"/>
    </row>
    <row r="8" spans="1:28" s="16" customFormat="1" ht="18.75" x14ac:dyDescent="0.2">
      <c r="A8" s="366" t="str">
        <f>'1. паспорт местоположение'!A9:C9</f>
        <v xml:space="preserve">                         АО "Янтарьэнерго"                         </v>
      </c>
      <c r="B8" s="366"/>
      <c r="C8" s="366"/>
      <c r="D8" s="366"/>
      <c r="E8" s="366"/>
      <c r="F8" s="366"/>
      <c r="G8" s="366"/>
      <c r="H8" s="366"/>
      <c r="I8" s="366"/>
      <c r="J8" s="366"/>
      <c r="K8" s="366"/>
      <c r="L8" s="366"/>
      <c r="M8" s="366"/>
      <c r="N8" s="366"/>
      <c r="O8" s="366"/>
      <c r="P8" s="366"/>
      <c r="Q8" s="366"/>
      <c r="R8" s="366"/>
      <c r="S8" s="366"/>
      <c r="T8" s="167"/>
      <c r="U8" s="167"/>
      <c r="V8" s="167"/>
      <c r="W8" s="167"/>
      <c r="X8" s="167"/>
      <c r="Y8" s="167"/>
      <c r="Z8" s="167"/>
      <c r="AA8" s="167"/>
      <c r="AB8" s="167"/>
    </row>
    <row r="9" spans="1:28" s="16" customFormat="1" ht="18.75" x14ac:dyDescent="0.2">
      <c r="A9" s="370" t="s">
        <v>6</v>
      </c>
      <c r="B9" s="370"/>
      <c r="C9" s="370"/>
      <c r="D9" s="370"/>
      <c r="E9" s="370"/>
      <c r="F9" s="370"/>
      <c r="G9" s="370"/>
      <c r="H9" s="370"/>
      <c r="I9" s="370"/>
      <c r="J9" s="370"/>
      <c r="K9" s="370"/>
      <c r="L9" s="370"/>
      <c r="M9" s="370"/>
      <c r="N9" s="370"/>
      <c r="O9" s="370"/>
      <c r="P9" s="370"/>
      <c r="Q9" s="370"/>
      <c r="R9" s="370"/>
      <c r="S9" s="370"/>
      <c r="T9" s="167"/>
      <c r="U9" s="167"/>
      <c r="V9" s="167"/>
      <c r="W9" s="167"/>
      <c r="X9" s="167"/>
      <c r="Y9" s="167"/>
      <c r="Z9" s="167"/>
      <c r="AA9" s="167"/>
      <c r="AB9" s="167"/>
    </row>
    <row r="10" spans="1:28" s="16" customFormat="1" ht="18.75" x14ac:dyDescent="0.2">
      <c r="A10" s="365"/>
      <c r="B10" s="365"/>
      <c r="C10" s="365"/>
      <c r="D10" s="365"/>
      <c r="E10" s="365"/>
      <c r="F10" s="365"/>
      <c r="G10" s="365"/>
      <c r="H10" s="365"/>
      <c r="I10" s="365"/>
      <c r="J10" s="365"/>
      <c r="K10" s="365"/>
      <c r="L10" s="365"/>
      <c r="M10" s="365"/>
      <c r="N10" s="365"/>
      <c r="O10" s="365"/>
      <c r="P10" s="365"/>
      <c r="Q10" s="365"/>
      <c r="R10" s="365"/>
      <c r="S10" s="365"/>
      <c r="T10" s="167"/>
      <c r="U10" s="167"/>
      <c r="V10" s="167"/>
      <c r="W10" s="167"/>
      <c r="X10" s="167"/>
      <c r="Y10" s="167"/>
      <c r="Z10" s="167"/>
      <c r="AA10" s="167"/>
      <c r="AB10" s="167"/>
    </row>
    <row r="11" spans="1:28" s="16" customFormat="1" ht="18.75" x14ac:dyDescent="0.2">
      <c r="A11" s="366" t="str">
        <f>'1. паспорт местоположение'!A12:C12</f>
        <v>А_prj_111001_2484</v>
      </c>
      <c r="B11" s="366"/>
      <c r="C11" s="366"/>
      <c r="D11" s="366"/>
      <c r="E11" s="366"/>
      <c r="F11" s="366"/>
      <c r="G11" s="366"/>
      <c r="H11" s="366"/>
      <c r="I11" s="366"/>
      <c r="J11" s="366"/>
      <c r="K11" s="366"/>
      <c r="L11" s="366"/>
      <c r="M11" s="366"/>
      <c r="N11" s="366"/>
      <c r="O11" s="366"/>
      <c r="P11" s="366"/>
      <c r="Q11" s="366"/>
      <c r="R11" s="366"/>
      <c r="S11" s="366"/>
      <c r="T11" s="167"/>
      <c r="U11" s="167"/>
      <c r="V11" s="167"/>
      <c r="W11" s="167"/>
      <c r="X11" s="167"/>
      <c r="Y11" s="167"/>
      <c r="Z11" s="167"/>
      <c r="AA11" s="167"/>
      <c r="AB11" s="167"/>
    </row>
    <row r="12" spans="1:28" s="16"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67"/>
      <c r="U12" s="167"/>
      <c r="V12" s="167"/>
      <c r="W12" s="167"/>
      <c r="X12" s="167"/>
      <c r="Y12" s="167"/>
      <c r="Z12" s="167"/>
      <c r="AA12" s="167"/>
      <c r="AB12" s="167"/>
    </row>
    <row r="13" spans="1:28" s="182"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81"/>
      <c r="U13" s="181"/>
      <c r="V13" s="181"/>
      <c r="W13" s="181"/>
      <c r="X13" s="181"/>
      <c r="Y13" s="181"/>
      <c r="Z13" s="181"/>
      <c r="AA13" s="181"/>
      <c r="AB13" s="181"/>
    </row>
    <row r="14" spans="1:28" s="184" customFormat="1" ht="15.75" x14ac:dyDescent="0.2">
      <c r="A14" s="372" t="str">
        <f>'1. паспорт местоположение'!A15:C15</f>
        <v xml:space="preserve">Расширение ПС 110/15кВ О-47 "Борисово" </v>
      </c>
      <c r="B14" s="372"/>
      <c r="C14" s="372"/>
      <c r="D14" s="372"/>
      <c r="E14" s="372"/>
      <c r="F14" s="372"/>
      <c r="G14" s="372"/>
      <c r="H14" s="372"/>
      <c r="I14" s="372"/>
      <c r="J14" s="372"/>
      <c r="K14" s="372"/>
      <c r="L14" s="372"/>
      <c r="M14" s="372"/>
      <c r="N14" s="372"/>
      <c r="O14" s="372"/>
      <c r="P14" s="372"/>
      <c r="Q14" s="372"/>
      <c r="R14" s="372"/>
      <c r="S14" s="372"/>
      <c r="T14" s="183"/>
      <c r="U14" s="183"/>
      <c r="V14" s="183"/>
      <c r="W14" s="183"/>
      <c r="X14" s="183"/>
      <c r="Y14" s="183"/>
      <c r="Z14" s="183"/>
      <c r="AA14" s="183"/>
      <c r="AB14" s="183"/>
    </row>
    <row r="15" spans="1:28" s="184"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85"/>
      <c r="U15" s="185"/>
      <c r="V15" s="185"/>
      <c r="W15" s="185"/>
      <c r="X15" s="185"/>
      <c r="Y15" s="185"/>
      <c r="Z15" s="185"/>
      <c r="AA15" s="185"/>
      <c r="AB15" s="185"/>
    </row>
    <row r="16" spans="1:28" s="184"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186"/>
      <c r="U16" s="186"/>
      <c r="V16" s="186"/>
      <c r="W16" s="186"/>
      <c r="X16" s="186"/>
      <c r="Y16" s="186"/>
    </row>
    <row r="17" spans="1:28" s="184" customFormat="1" ht="45.75" customHeight="1" x14ac:dyDescent="0.2">
      <c r="A17" s="374" t="s">
        <v>373</v>
      </c>
      <c r="B17" s="374"/>
      <c r="C17" s="374"/>
      <c r="D17" s="374"/>
      <c r="E17" s="374"/>
      <c r="F17" s="374"/>
      <c r="G17" s="374"/>
      <c r="H17" s="374"/>
      <c r="I17" s="374"/>
      <c r="J17" s="374"/>
      <c r="K17" s="374"/>
      <c r="L17" s="374"/>
      <c r="M17" s="374"/>
      <c r="N17" s="374"/>
      <c r="O17" s="374"/>
      <c r="P17" s="374"/>
      <c r="Q17" s="374"/>
      <c r="R17" s="374"/>
      <c r="S17" s="374"/>
      <c r="T17" s="187"/>
      <c r="U17" s="187"/>
      <c r="V17" s="187"/>
      <c r="W17" s="187"/>
      <c r="X17" s="187"/>
      <c r="Y17" s="187"/>
      <c r="Z17" s="187"/>
      <c r="AA17" s="187"/>
      <c r="AB17" s="187"/>
    </row>
    <row r="18" spans="1:28" s="184"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186"/>
      <c r="U18" s="186"/>
      <c r="V18" s="186"/>
      <c r="W18" s="186"/>
      <c r="X18" s="186"/>
      <c r="Y18" s="186"/>
    </row>
    <row r="19" spans="1:28" s="184" customFormat="1" ht="54" customHeight="1" x14ac:dyDescent="0.2">
      <c r="A19" s="364" t="s">
        <v>3</v>
      </c>
      <c r="B19" s="364" t="s">
        <v>103</v>
      </c>
      <c r="C19" s="367" t="s">
        <v>289</v>
      </c>
      <c r="D19" s="364" t="s">
        <v>288</v>
      </c>
      <c r="E19" s="364" t="s">
        <v>102</v>
      </c>
      <c r="F19" s="364" t="s">
        <v>101</v>
      </c>
      <c r="G19" s="364" t="s">
        <v>284</v>
      </c>
      <c r="H19" s="364" t="s">
        <v>100</v>
      </c>
      <c r="I19" s="364" t="s">
        <v>99</v>
      </c>
      <c r="J19" s="364" t="s">
        <v>98</v>
      </c>
      <c r="K19" s="364" t="s">
        <v>97</v>
      </c>
      <c r="L19" s="364" t="s">
        <v>96</v>
      </c>
      <c r="M19" s="364" t="s">
        <v>95</v>
      </c>
      <c r="N19" s="364" t="s">
        <v>94</v>
      </c>
      <c r="O19" s="364" t="s">
        <v>93</v>
      </c>
      <c r="P19" s="364" t="s">
        <v>92</v>
      </c>
      <c r="Q19" s="364" t="s">
        <v>287</v>
      </c>
      <c r="R19" s="364"/>
      <c r="S19" s="369" t="s">
        <v>365</v>
      </c>
      <c r="T19" s="186"/>
      <c r="U19" s="186"/>
      <c r="V19" s="186"/>
      <c r="W19" s="186"/>
      <c r="X19" s="186"/>
      <c r="Y19" s="186"/>
    </row>
    <row r="20" spans="1:28" s="184" customFormat="1" ht="180.75" customHeight="1" x14ac:dyDescent="0.2">
      <c r="A20" s="364"/>
      <c r="B20" s="364"/>
      <c r="C20" s="368"/>
      <c r="D20" s="364"/>
      <c r="E20" s="364"/>
      <c r="F20" s="364"/>
      <c r="G20" s="364"/>
      <c r="H20" s="364"/>
      <c r="I20" s="364"/>
      <c r="J20" s="364"/>
      <c r="K20" s="364"/>
      <c r="L20" s="364"/>
      <c r="M20" s="364"/>
      <c r="N20" s="364"/>
      <c r="O20" s="364"/>
      <c r="P20" s="364"/>
      <c r="Q20" s="188" t="s">
        <v>285</v>
      </c>
      <c r="R20" s="189" t="s">
        <v>286</v>
      </c>
      <c r="S20" s="369"/>
      <c r="T20" s="190"/>
      <c r="U20" s="190"/>
      <c r="V20" s="190"/>
      <c r="W20" s="190"/>
      <c r="X20" s="190"/>
      <c r="Y20" s="190"/>
      <c r="Z20" s="191"/>
      <c r="AA20" s="191"/>
      <c r="AB20" s="191"/>
    </row>
    <row r="21" spans="1:28" s="184" customFormat="1" ht="18.75" x14ac:dyDescent="0.2">
      <c r="A21" s="188">
        <v>1</v>
      </c>
      <c r="B21" s="192">
        <v>2</v>
      </c>
      <c r="C21" s="188">
        <v>3</v>
      </c>
      <c r="D21" s="192">
        <v>4</v>
      </c>
      <c r="E21" s="188">
        <v>5</v>
      </c>
      <c r="F21" s="192">
        <v>6</v>
      </c>
      <c r="G21" s="188">
        <v>7</v>
      </c>
      <c r="H21" s="192">
        <v>8</v>
      </c>
      <c r="I21" s="188">
        <v>9</v>
      </c>
      <c r="J21" s="192">
        <v>10</v>
      </c>
      <c r="K21" s="188">
        <v>11</v>
      </c>
      <c r="L21" s="192">
        <v>12</v>
      </c>
      <c r="M21" s="188">
        <v>13</v>
      </c>
      <c r="N21" s="192">
        <v>14</v>
      </c>
      <c r="O21" s="188">
        <v>15</v>
      </c>
      <c r="P21" s="192">
        <v>16</v>
      </c>
      <c r="Q21" s="188">
        <v>17</v>
      </c>
      <c r="R21" s="192">
        <v>18</v>
      </c>
      <c r="S21" s="188">
        <v>19</v>
      </c>
      <c r="T21" s="190"/>
      <c r="U21" s="190"/>
      <c r="V21" s="190"/>
      <c r="W21" s="190"/>
      <c r="X21" s="190"/>
      <c r="Y21" s="190"/>
      <c r="Z21" s="191"/>
      <c r="AA21" s="191"/>
      <c r="AB21" s="191"/>
    </row>
    <row r="22" spans="1:28" s="184" customFormat="1" ht="32.25" customHeight="1" x14ac:dyDescent="0.2">
      <c r="A22" s="188"/>
      <c r="B22" s="192" t="s">
        <v>91</v>
      </c>
      <c r="C22" s="192"/>
      <c r="D22" s="192"/>
      <c r="E22" s="192" t="s">
        <v>90</v>
      </c>
      <c r="F22" s="192" t="s">
        <v>89</v>
      </c>
      <c r="G22" s="192" t="s">
        <v>366</v>
      </c>
      <c r="H22" s="192"/>
      <c r="I22" s="192"/>
      <c r="J22" s="192"/>
      <c r="K22" s="192"/>
      <c r="L22" s="192"/>
      <c r="M22" s="192"/>
      <c r="N22" s="192"/>
      <c r="O22" s="192"/>
      <c r="P22" s="192"/>
      <c r="Q22" s="193"/>
      <c r="R22" s="194"/>
      <c r="S22" s="194"/>
      <c r="T22" s="190"/>
      <c r="U22" s="190"/>
      <c r="V22" s="190"/>
      <c r="W22" s="190"/>
      <c r="X22" s="190"/>
      <c r="Y22" s="190"/>
      <c r="Z22" s="191"/>
      <c r="AA22" s="191"/>
      <c r="AB22" s="191"/>
    </row>
    <row r="23" spans="1:28" s="184" customFormat="1" ht="18.75" x14ac:dyDescent="0.2">
      <c r="A23" s="188"/>
      <c r="B23" s="192" t="s">
        <v>91</v>
      </c>
      <c r="C23" s="192"/>
      <c r="D23" s="192"/>
      <c r="E23" s="192" t="s">
        <v>90</v>
      </c>
      <c r="F23" s="192" t="s">
        <v>89</v>
      </c>
      <c r="G23" s="192" t="s">
        <v>88</v>
      </c>
      <c r="H23" s="24"/>
      <c r="I23" s="24"/>
      <c r="J23" s="24"/>
      <c r="K23" s="24"/>
      <c r="L23" s="24"/>
      <c r="M23" s="24"/>
      <c r="N23" s="24"/>
      <c r="O23" s="24"/>
      <c r="P23" s="24"/>
      <c r="Q23" s="24"/>
      <c r="R23" s="194"/>
      <c r="S23" s="194"/>
      <c r="T23" s="190"/>
      <c r="U23" s="190"/>
      <c r="V23" s="190"/>
      <c r="W23" s="190"/>
      <c r="X23" s="191"/>
      <c r="Y23" s="191"/>
      <c r="Z23" s="191"/>
      <c r="AA23" s="191"/>
      <c r="AB23" s="191"/>
    </row>
    <row r="24" spans="1:28" s="184" customFormat="1" ht="18.75" x14ac:dyDescent="0.2">
      <c r="A24" s="188"/>
      <c r="B24" s="192" t="s">
        <v>91</v>
      </c>
      <c r="C24" s="192"/>
      <c r="D24" s="192"/>
      <c r="E24" s="192" t="s">
        <v>90</v>
      </c>
      <c r="F24" s="192" t="s">
        <v>89</v>
      </c>
      <c r="G24" s="192" t="s">
        <v>84</v>
      </c>
      <c r="H24" s="24"/>
      <c r="I24" s="24"/>
      <c r="J24" s="24"/>
      <c r="K24" s="24"/>
      <c r="L24" s="24"/>
      <c r="M24" s="24"/>
      <c r="N24" s="24"/>
      <c r="O24" s="24"/>
      <c r="P24" s="24"/>
      <c r="Q24" s="24"/>
      <c r="R24" s="194"/>
      <c r="S24" s="194"/>
      <c r="T24" s="190"/>
      <c r="U24" s="190"/>
      <c r="V24" s="190"/>
      <c r="W24" s="190"/>
      <c r="X24" s="191"/>
      <c r="Y24" s="191"/>
      <c r="Z24" s="191"/>
      <c r="AA24" s="191"/>
      <c r="AB24" s="191"/>
    </row>
    <row r="25" spans="1:28" s="184" customFormat="1" ht="31.5" x14ac:dyDescent="0.2">
      <c r="A25" s="195"/>
      <c r="B25" s="192" t="s">
        <v>87</v>
      </c>
      <c r="C25" s="192"/>
      <c r="D25" s="192"/>
      <c r="E25" s="192" t="s">
        <v>86</v>
      </c>
      <c r="F25" s="192" t="s">
        <v>85</v>
      </c>
      <c r="G25" s="192" t="s">
        <v>367</v>
      </c>
      <c r="H25" s="24"/>
      <c r="I25" s="24"/>
      <c r="J25" s="24"/>
      <c r="K25" s="24"/>
      <c r="L25" s="24"/>
      <c r="M25" s="24"/>
      <c r="N25" s="24"/>
      <c r="O25" s="24"/>
      <c r="P25" s="24"/>
      <c r="Q25" s="24"/>
      <c r="R25" s="194"/>
      <c r="S25" s="194"/>
      <c r="T25" s="190"/>
      <c r="U25" s="190"/>
      <c r="V25" s="190"/>
      <c r="W25" s="190"/>
      <c r="X25" s="191"/>
      <c r="Y25" s="191"/>
      <c r="Z25" s="191"/>
      <c r="AA25" s="191"/>
      <c r="AB25" s="191"/>
    </row>
    <row r="26" spans="1:28" s="184" customFormat="1" ht="18.75" x14ac:dyDescent="0.2">
      <c r="A26" s="195"/>
      <c r="B26" s="192" t="s">
        <v>87</v>
      </c>
      <c r="C26" s="192"/>
      <c r="D26" s="192"/>
      <c r="E26" s="192" t="s">
        <v>86</v>
      </c>
      <c r="F26" s="192" t="s">
        <v>85</v>
      </c>
      <c r="G26" s="192" t="s">
        <v>88</v>
      </c>
      <c r="H26" s="24"/>
      <c r="I26" s="24"/>
      <c r="J26" s="24"/>
      <c r="K26" s="24"/>
      <c r="L26" s="24"/>
      <c r="M26" s="24"/>
      <c r="N26" s="24"/>
      <c r="O26" s="24"/>
      <c r="P26" s="24"/>
      <c r="Q26" s="24"/>
      <c r="R26" s="194"/>
      <c r="S26" s="194"/>
      <c r="T26" s="190"/>
      <c r="U26" s="190"/>
      <c r="V26" s="190"/>
      <c r="W26" s="190"/>
      <c r="X26" s="191"/>
      <c r="Y26" s="191"/>
      <c r="Z26" s="191"/>
      <c r="AA26" s="191"/>
      <c r="AB26" s="191"/>
    </row>
    <row r="27" spans="1:28" s="184" customFormat="1" ht="18.75" x14ac:dyDescent="0.2">
      <c r="A27" s="195"/>
      <c r="B27" s="192" t="s">
        <v>87</v>
      </c>
      <c r="C27" s="192"/>
      <c r="D27" s="192"/>
      <c r="E27" s="192" t="s">
        <v>86</v>
      </c>
      <c r="F27" s="192" t="s">
        <v>85</v>
      </c>
      <c r="G27" s="192" t="s">
        <v>84</v>
      </c>
      <c r="H27" s="24"/>
      <c r="I27" s="24"/>
      <c r="J27" s="24"/>
      <c r="K27" s="24"/>
      <c r="L27" s="24"/>
      <c r="M27" s="24"/>
      <c r="N27" s="24"/>
      <c r="O27" s="24"/>
      <c r="P27" s="24"/>
      <c r="Q27" s="24"/>
      <c r="R27" s="194"/>
      <c r="S27" s="194"/>
      <c r="T27" s="190"/>
      <c r="U27" s="190"/>
      <c r="V27" s="190"/>
      <c r="W27" s="190"/>
      <c r="X27" s="191"/>
      <c r="Y27" s="191"/>
      <c r="Z27" s="191"/>
      <c r="AA27" s="191"/>
      <c r="AB27" s="191"/>
    </row>
    <row r="28" spans="1:28" s="184"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194"/>
      <c r="S28" s="194"/>
      <c r="T28" s="190"/>
      <c r="U28" s="190"/>
      <c r="V28" s="190"/>
      <c r="W28" s="190"/>
      <c r="X28" s="191"/>
      <c r="Y28" s="191"/>
      <c r="Z28" s="191"/>
      <c r="AA28" s="191"/>
      <c r="AB28" s="191"/>
    </row>
    <row r="29" spans="1:28" ht="20.25" customHeight="1" x14ac:dyDescent="0.25">
      <c r="A29" s="196"/>
      <c r="B29" s="192" t="s">
        <v>282</v>
      </c>
      <c r="C29" s="192"/>
      <c r="D29" s="192"/>
      <c r="E29" s="196" t="s">
        <v>283</v>
      </c>
      <c r="F29" s="196" t="s">
        <v>283</v>
      </c>
      <c r="G29" s="196" t="s">
        <v>283</v>
      </c>
      <c r="H29" s="196"/>
      <c r="I29" s="196"/>
      <c r="J29" s="196"/>
      <c r="K29" s="196"/>
      <c r="L29" s="196"/>
      <c r="M29" s="196"/>
      <c r="N29" s="196"/>
      <c r="O29" s="196"/>
      <c r="P29" s="196"/>
      <c r="Q29" s="197"/>
      <c r="R29" s="198"/>
      <c r="S29" s="198"/>
      <c r="T29" s="199"/>
      <c r="U29" s="199"/>
      <c r="V29" s="199"/>
      <c r="W29" s="199"/>
      <c r="X29" s="199"/>
      <c r="Y29" s="199"/>
      <c r="Z29" s="199"/>
      <c r="AA29" s="199"/>
      <c r="AB29" s="199"/>
    </row>
    <row r="30" spans="1:28" x14ac:dyDescent="0.25">
      <c r="A30" s="199"/>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row>
    <row r="31" spans="1:28" x14ac:dyDescent="0.25">
      <c r="A31" s="199"/>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row>
    <row r="32" spans="1:28" x14ac:dyDescent="0.25">
      <c r="A32" s="199"/>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row>
    <row r="33" spans="1:28" x14ac:dyDescent="0.25">
      <c r="A33" s="199"/>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row>
    <row r="34" spans="1:28" x14ac:dyDescent="0.25">
      <c r="A34" s="199"/>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row>
    <row r="35" spans="1:28" x14ac:dyDescent="0.25">
      <c r="A35" s="199"/>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row>
    <row r="36" spans="1:28" x14ac:dyDescent="0.25">
      <c r="A36" s="199"/>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row>
    <row r="37" spans="1:28" x14ac:dyDescent="0.25">
      <c r="A37" s="199"/>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row>
    <row r="38" spans="1:28" x14ac:dyDescent="0.25">
      <c r="A38" s="199"/>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row>
    <row r="39" spans="1:28" x14ac:dyDescent="0.25">
      <c r="A39" s="199"/>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row>
    <row r="40" spans="1:28" x14ac:dyDescent="0.25">
      <c r="A40" s="199"/>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row>
    <row r="41" spans="1:28" x14ac:dyDescent="0.25">
      <c r="A41" s="199"/>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row>
    <row r="42" spans="1:28" x14ac:dyDescent="0.25">
      <c r="A42" s="199"/>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row>
    <row r="43" spans="1:28" x14ac:dyDescent="0.25">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row>
    <row r="44" spans="1:28" x14ac:dyDescent="0.25">
      <c r="A44" s="199"/>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row>
    <row r="45" spans="1:28" x14ac:dyDescent="0.25">
      <c r="A45" s="199"/>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row>
    <row r="46" spans="1:28" x14ac:dyDescent="0.25">
      <c r="A46" s="199"/>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row>
    <row r="47" spans="1:28" x14ac:dyDescent="0.25">
      <c r="A47" s="199"/>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row>
    <row r="48" spans="1:28" x14ac:dyDescent="0.25">
      <c r="A48" s="199"/>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row>
    <row r="49" spans="1:28" x14ac:dyDescent="0.25">
      <c r="A49" s="199"/>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row>
    <row r="50" spans="1:28"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row>
    <row r="51" spans="1:28"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row>
    <row r="52" spans="1:28"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row>
    <row r="53" spans="1:28"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row>
    <row r="54" spans="1:28"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c r="AA54" s="199"/>
      <c r="AB54" s="199"/>
    </row>
    <row r="55" spans="1:28"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c r="AA55" s="199"/>
      <c r="AB55" s="199"/>
    </row>
    <row r="56" spans="1:28"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row>
    <row r="57" spans="1:28"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row>
    <row r="58" spans="1:28"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row>
    <row r="59" spans="1:28"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row>
    <row r="60" spans="1:28"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c r="AA60" s="199"/>
      <c r="AB60" s="199"/>
    </row>
    <row r="61" spans="1:28"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c r="AA61" s="199"/>
      <c r="AB61" s="199"/>
    </row>
    <row r="62" spans="1:28"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row>
    <row r="63" spans="1:28"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row>
    <row r="64" spans="1:28"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row>
    <row r="65" spans="1:28"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row>
    <row r="66" spans="1:28"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row>
    <row r="67" spans="1:28"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c r="AB67" s="199"/>
    </row>
    <row r="68" spans="1:28"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row>
    <row r="69" spans="1:28"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row>
    <row r="70" spans="1:28"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row>
    <row r="71" spans="1:28"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row>
    <row r="72" spans="1:28"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row>
    <row r="73" spans="1:28"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row>
    <row r="74" spans="1:28"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row>
    <row r="75" spans="1:28"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row>
    <row r="76" spans="1:28"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row>
    <row r="77" spans="1:28"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row>
    <row r="78" spans="1:28"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row>
    <row r="79" spans="1:28"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row>
    <row r="80" spans="1:28"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c r="AA80" s="199"/>
      <c r="AB80" s="199"/>
    </row>
    <row r="81" spans="1:28"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row>
    <row r="82" spans="1:28"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row>
    <row r="83" spans="1:28"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row>
    <row r="84" spans="1:28"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row>
    <row r="85" spans="1:28"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c r="AA85" s="199"/>
      <c r="AB85" s="199"/>
    </row>
    <row r="86" spans="1:28"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row>
    <row r="87" spans="1:28"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row>
    <row r="88" spans="1:28"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c r="W88" s="199"/>
      <c r="X88" s="199"/>
      <c r="Y88" s="199"/>
      <c r="Z88" s="199"/>
      <c r="AA88" s="199"/>
      <c r="AB88" s="199"/>
    </row>
    <row r="89" spans="1:28"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c r="W89" s="199"/>
      <c r="X89" s="199"/>
      <c r="Y89" s="199"/>
      <c r="Z89" s="199"/>
      <c r="AA89" s="199"/>
      <c r="AB89" s="199"/>
    </row>
    <row r="90" spans="1:28"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c r="W90" s="199"/>
      <c r="X90" s="199"/>
      <c r="Y90" s="199"/>
      <c r="Z90" s="199"/>
      <c r="AA90" s="199"/>
      <c r="AB90" s="199"/>
    </row>
    <row r="91" spans="1:28"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c r="W91" s="199"/>
      <c r="X91" s="199"/>
      <c r="Y91" s="199"/>
      <c r="Z91" s="199"/>
      <c r="AA91" s="199"/>
      <c r="AB91" s="199"/>
    </row>
    <row r="92" spans="1:28"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c r="W92" s="199"/>
      <c r="X92" s="199"/>
      <c r="Y92" s="199"/>
      <c r="Z92" s="199"/>
      <c r="AA92" s="199"/>
      <c r="AB92" s="199"/>
    </row>
    <row r="93" spans="1:28"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row>
    <row r="94" spans="1:28"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row>
    <row r="95" spans="1:28"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row>
    <row r="96" spans="1:28"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c r="W96" s="199"/>
      <c r="X96" s="199"/>
      <c r="Y96" s="199"/>
      <c r="Z96" s="199"/>
      <c r="AA96" s="199"/>
      <c r="AB96" s="199"/>
    </row>
    <row r="97" spans="1:28"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c r="W97" s="199"/>
      <c r="X97" s="199"/>
      <c r="Y97" s="199"/>
      <c r="Z97" s="199"/>
      <c r="AA97" s="199"/>
      <c r="AB97" s="199"/>
    </row>
    <row r="98" spans="1:28"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c r="W98" s="199"/>
      <c r="X98" s="199"/>
      <c r="Y98" s="199"/>
      <c r="Z98" s="199"/>
      <c r="AA98" s="199"/>
      <c r="AB98" s="199"/>
    </row>
    <row r="99" spans="1:28"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c r="W99" s="199"/>
      <c r="X99" s="199"/>
      <c r="Y99" s="199"/>
      <c r="Z99" s="199"/>
      <c r="AA99" s="199"/>
      <c r="AB99" s="199"/>
    </row>
    <row r="100" spans="1:28"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row>
    <row r="101" spans="1:28"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row>
    <row r="102" spans="1:28"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row>
    <row r="103" spans="1:28"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row>
    <row r="104" spans="1:28"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c r="W104" s="199"/>
      <c r="X104" s="199"/>
      <c r="Y104" s="199"/>
      <c r="Z104" s="199"/>
      <c r="AA104" s="199"/>
      <c r="AB104" s="199"/>
    </row>
    <row r="105" spans="1:28"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c r="W105" s="199"/>
      <c r="X105" s="199"/>
      <c r="Y105" s="199"/>
      <c r="Z105" s="199"/>
      <c r="AA105" s="199"/>
      <c r="AB105" s="199"/>
    </row>
    <row r="106" spans="1:28"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c r="W106" s="199"/>
      <c r="X106" s="199"/>
      <c r="Y106" s="199"/>
      <c r="Z106" s="199"/>
      <c r="AA106" s="199"/>
      <c r="AB106" s="199"/>
    </row>
    <row r="107" spans="1:28"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c r="W107" s="199"/>
      <c r="X107" s="199"/>
      <c r="Y107" s="199"/>
      <c r="Z107" s="199"/>
      <c r="AA107" s="199"/>
      <c r="AB107" s="199"/>
    </row>
    <row r="108" spans="1:28"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c r="W108" s="199"/>
      <c r="X108" s="199"/>
      <c r="Y108" s="199"/>
      <c r="Z108" s="199"/>
      <c r="AA108" s="199"/>
      <c r="AB108" s="199"/>
    </row>
    <row r="109" spans="1:28"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c r="W109" s="199"/>
      <c r="X109" s="199"/>
      <c r="Y109" s="199"/>
      <c r="Z109" s="199"/>
      <c r="AA109" s="199"/>
      <c r="AB109" s="199"/>
    </row>
    <row r="110" spans="1:28"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c r="W110" s="199"/>
      <c r="X110" s="199"/>
      <c r="Y110" s="199"/>
      <c r="Z110" s="199"/>
      <c r="AA110" s="199"/>
      <c r="AB110" s="199"/>
    </row>
    <row r="111" spans="1:28"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c r="W111" s="199"/>
      <c r="X111" s="199"/>
      <c r="Y111" s="199"/>
      <c r="Z111" s="199"/>
      <c r="AA111" s="199"/>
      <c r="AB111" s="199"/>
    </row>
    <row r="112" spans="1:28"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c r="W112" s="199"/>
      <c r="X112" s="199"/>
      <c r="Y112" s="199"/>
      <c r="Z112" s="199"/>
      <c r="AA112" s="199"/>
      <c r="AB112" s="199"/>
    </row>
    <row r="113" spans="1:28"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c r="W113" s="199"/>
      <c r="X113" s="199"/>
      <c r="Y113" s="199"/>
      <c r="Z113" s="199"/>
      <c r="AA113" s="199"/>
      <c r="AB113" s="199"/>
    </row>
    <row r="114" spans="1:28"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c r="W114" s="199"/>
      <c r="X114" s="199"/>
      <c r="Y114" s="199"/>
      <c r="Z114" s="199"/>
      <c r="AA114" s="199"/>
      <c r="AB114" s="199"/>
    </row>
    <row r="115" spans="1:28"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199"/>
      <c r="AB115" s="199"/>
    </row>
    <row r="116" spans="1:28"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c r="W116" s="199"/>
      <c r="X116" s="199"/>
      <c r="Y116" s="199"/>
      <c r="Z116" s="199"/>
      <c r="AA116" s="199"/>
      <c r="AB116" s="199"/>
    </row>
    <row r="117" spans="1:28"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c r="W117" s="199"/>
      <c r="X117" s="199"/>
      <c r="Y117" s="199"/>
      <c r="Z117" s="199"/>
      <c r="AA117" s="199"/>
      <c r="AB117" s="199"/>
    </row>
    <row r="118" spans="1:28"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c r="W118" s="199"/>
      <c r="X118" s="199"/>
      <c r="Y118" s="199"/>
      <c r="Z118" s="199"/>
      <c r="AA118" s="199"/>
      <c r="AB118" s="199"/>
    </row>
    <row r="119" spans="1:28"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c r="W119" s="199"/>
      <c r="X119" s="199"/>
      <c r="Y119" s="199"/>
      <c r="Z119" s="199"/>
      <c r="AA119" s="199"/>
      <c r="AB119" s="199"/>
    </row>
    <row r="120" spans="1:28"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c r="W120" s="199"/>
      <c r="X120" s="199"/>
      <c r="Y120" s="199"/>
      <c r="Z120" s="199"/>
      <c r="AA120" s="199"/>
      <c r="AB120" s="199"/>
    </row>
    <row r="121" spans="1:28"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c r="W121" s="199"/>
      <c r="X121" s="199"/>
      <c r="Y121" s="199"/>
      <c r="Z121" s="199"/>
      <c r="AA121" s="199"/>
      <c r="AB121" s="199"/>
    </row>
    <row r="122" spans="1:28"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c r="W122" s="199"/>
      <c r="X122" s="199"/>
      <c r="Y122" s="199"/>
      <c r="Z122" s="199"/>
      <c r="AA122" s="199"/>
      <c r="AB122" s="199"/>
    </row>
    <row r="123" spans="1:28"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c r="W123" s="199"/>
      <c r="X123" s="199"/>
      <c r="Y123" s="199"/>
      <c r="Z123" s="199"/>
      <c r="AA123" s="199"/>
      <c r="AB123" s="199"/>
    </row>
    <row r="124" spans="1:28"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c r="AA124" s="199"/>
      <c r="AB124" s="199"/>
    </row>
    <row r="125" spans="1:28"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c r="W125" s="199"/>
      <c r="X125" s="199"/>
      <c r="Y125" s="199"/>
      <c r="Z125" s="199"/>
      <c r="AA125" s="199"/>
      <c r="AB125" s="199"/>
    </row>
    <row r="126" spans="1:28"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c r="AA126" s="199"/>
      <c r="AB126" s="199"/>
    </row>
    <row r="127" spans="1:28"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row>
    <row r="128" spans="1:28"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c r="AA128" s="199"/>
      <c r="AB128" s="199"/>
    </row>
    <row r="129" spans="1:28"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c r="AA129" s="199"/>
      <c r="AB129" s="199"/>
    </row>
    <row r="130" spans="1:28"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c r="AA130" s="199"/>
      <c r="AB130" s="199"/>
    </row>
    <row r="131" spans="1:28"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c r="W131" s="199"/>
      <c r="X131" s="199"/>
      <c r="Y131" s="199"/>
      <c r="Z131" s="199"/>
      <c r="AA131" s="199"/>
      <c r="AB131" s="199"/>
    </row>
    <row r="132" spans="1:28"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c r="AA132" s="199"/>
      <c r="AB132" s="199"/>
    </row>
    <row r="133" spans="1:28"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c r="W133" s="199"/>
      <c r="X133" s="199"/>
      <c r="Y133" s="199"/>
      <c r="Z133" s="199"/>
      <c r="AA133" s="199"/>
      <c r="AB133" s="199"/>
    </row>
    <row r="134" spans="1:28"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c r="W134" s="199"/>
      <c r="X134" s="199"/>
      <c r="Y134" s="199"/>
      <c r="Z134" s="199"/>
      <c r="AA134" s="199"/>
      <c r="AB134" s="199"/>
    </row>
    <row r="135" spans="1:28"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c r="W135" s="199"/>
      <c r="X135" s="199"/>
      <c r="Y135" s="199"/>
      <c r="Z135" s="199"/>
      <c r="AA135" s="199"/>
      <c r="AB135" s="199"/>
    </row>
    <row r="136" spans="1:28"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c r="W136" s="199"/>
      <c r="X136" s="199"/>
      <c r="Y136" s="199"/>
      <c r="Z136" s="199"/>
      <c r="AA136" s="199"/>
      <c r="AB136" s="199"/>
    </row>
    <row r="137" spans="1:28"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c r="AA137" s="199"/>
      <c r="AB137" s="199"/>
    </row>
    <row r="138" spans="1:28"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row>
    <row r="139" spans="1:28"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row>
    <row r="140" spans="1:28"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199"/>
      <c r="Z140" s="199"/>
      <c r="AA140" s="199"/>
      <c r="AB140" s="199"/>
    </row>
    <row r="141" spans="1:28"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c r="W141" s="199"/>
      <c r="X141" s="199"/>
      <c r="Y141" s="199"/>
      <c r="Z141" s="199"/>
      <c r="AA141" s="199"/>
      <c r="AB141" s="199"/>
    </row>
    <row r="142" spans="1:28"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row>
    <row r="143" spans="1:28"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row>
    <row r="144" spans="1:28"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row>
    <row r="145" spans="1:28"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row>
    <row r="146" spans="1:28"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row>
    <row r="147" spans="1:28"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row>
    <row r="148" spans="1:28"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row>
    <row r="149" spans="1:28"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c r="AA149" s="199"/>
      <c r="AB149" s="199"/>
    </row>
    <row r="150" spans="1:28"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c r="AA150" s="199"/>
      <c r="AB150" s="199"/>
    </row>
    <row r="151" spans="1:28"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c r="W151" s="199"/>
      <c r="X151" s="199"/>
      <c r="Y151" s="199"/>
      <c r="Z151" s="199"/>
      <c r="AA151" s="199"/>
      <c r="AB151" s="199"/>
    </row>
    <row r="152" spans="1:28"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c r="W152" s="199"/>
      <c r="X152" s="199"/>
      <c r="Y152" s="199"/>
      <c r="Z152" s="199"/>
      <c r="AA152" s="199"/>
      <c r="AB152" s="199"/>
    </row>
    <row r="153" spans="1:28"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199"/>
      <c r="AB153" s="199"/>
    </row>
    <row r="154" spans="1:28"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c r="W154" s="199"/>
      <c r="X154" s="199"/>
      <c r="Y154" s="199"/>
      <c r="Z154" s="199"/>
      <c r="AA154" s="199"/>
      <c r="AB154" s="199"/>
    </row>
    <row r="155" spans="1:28"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c r="W155" s="199"/>
      <c r="X155" s="199"/>
      <c r="Y155" s="199"/>
      <c r="Z155" s="199"/>
      <c r="AA155" s="199"/>
      <c r="AB155" s="199"/>
    </row>
    <row r="156" spans="1:28"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c r="W156" s="199"/>
      <c r="X156" s="199"/>
      <c r="Y156" s="199"/>
      <c r="Z156" s="199"/>
      <c r="AA156" s="199"/>
      <c r="AB156" s="199"/>
    </row>
    <row r="157" spans="1:28"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c r="W157" s="199"/>
      <c r="X157" s="199"/>
      <c r="Y157" s="199"/>
      <c r="Z157" s="199"/>
      <c r="AA157" s="199"/>
      <c r="AB157" s="199"/>
    </row>
    <row r="158" spans="1:28"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c r="W158" s="199"/>
      <c r="X158" s="199"/>
      <c r="Y158" s="199"/>
      <c r="Z158" s="199"/>
      <c r="AA158" s="199"/>
      <c r="AB158" s="199"/>
    </row>
    <row r="159" spans="1:28"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c r="AA159" s="199"/>
      <c r="AB159" s="199"/>
    </row>
    <row r="160" spans="1:28"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c r="W160" s="199"/>
      <c r="X160" s="199"/>
      <c r="Y160" s="199"/>
      <c r="Z160" s="199"/>
      <c r="AA160" s="199"/>
      <c r="AB160" s="199"/>
    </row>
    <row r="161" spans="1:28"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c r="W161" s="199"/>
      <c r="X161" s="199"/>
      <c r="Y161" s="199"/>
      <c r="Z161" s="199"/>
      <c r="AA161" s="199"/>
      <c r="AB161" s="199"/>
    </row>
    <row r="162" spans="1:28"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c r="W162" s="199"/>
      <c r="X162" s="199"/>
      <c r="Y162" s="199"/>
      <c r="Z162" s="199"/>
      <c r="AA162" s="199"/>
      <c r="AB162" s="199"/>
    </row>
    <row r="163" spans="1:28"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c r="W163" s="199"/>
      <c r="X163" s="199"/>
      <c r="Y163" s="199"/>
      <c r="Z163" s="199"/>
      <c r="AA163" s="199"/>
      <c r="AB163" s="199"/>
    </row>
    <row r="164" spans="1:28"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c r="W164" s="199"/>
      <c r="X164" s="199"/>
      <c r="Y164" s="199"/>
      <c r="Z164" s="199"/>
      <c r="AA164" s="199"/>
      <c r="AB164" s="199"/>
    </row>
    <row r="165" spans="1:28"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c r="W165" s="199"/>
      <c r="X165" s="199"/>
      <c r="Y165" s="199"/>
      <c r="Z165" s="199"/>
      <c r="AA165" s="199"/>
      <c r="AB165" s="199"/>
    </row>
    <row r="166" spans="1:28"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c r="W166" s="199"/>
      <c r="X166" s="199"/>
      <c r="Y166" s="199"/>
      <c r="Z166" s="199"/>
      <c r="AA166" s="199"/>
      <c r="AB166" s="199"/>
    </row>
    <row r="167" spans="1:28"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c r="W167" s="199"/>
      <c r="X167" s="199"/>
      <c r="Y167" s="199"/>
      <c r="Z167" s="199"/>
      <c r="AA167" s="199"/>
      <c r="AB167" s="199"/>
    </row>
    <row r="168" spans="1:28"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c r="W168" s="199"/>
      <c r="X168" s="199"/>
      <c r="Y168" s="199"/>
      <c r="Z168" s="199"/>
      <c r="AA168" s="199"/>
      <c r="AB168" s="199"/>
    </row>
    <row r="169" spans="1:28"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c r="W169" s="199"/>
      <c r="X169" s="199"/>
      <c r="Y169" s="199"/>
      <c r="Z169" s="199"/>
      <c r="AA169" s="199"/>
      <c r="AB169" s="199"/>
    </row>
    <row r="170" spans="1:28"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c r="W170" s="199"/>
      <c r="X170" s="199"/>
      <c r="Y170" s="199"/>
      <c r="Z170" s="199"/>
      <c r="AA170" s="199"/>
      <c r="AB170" s="199"/>
    </row>
    <row r="171" spans="1:28"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c r="W171" s="199"/>
      <c r="X171" s="199"/>
      <c r="Y171" s="199"/>
      <c r="Z171" s="199"/>
      <c r="AA171" s="199"/>
      <c r="AB171" s="199"/>
    </row>
    <row r="172" spans="1:28"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c r="W172" s="199"/>
      <c r="X172" s="199"/>
      <c r="Y172" s="199"/>
      <c r="Z172" s="199"/>
      <c r="AA172" s="199"/>
      <c r="AB172" s="199"/>
    </row>
    <row r="173" spans="1:28"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c r="W173" s="199"/>
      <c r="X173" s="199"/>
      <c r="Y173" s="199"/>
      <c r="Z173" s="199"/>
      <c r="AA173" s="199"/>
      <c r="AB173" s="199"/>
    </row>
    <row r="174" spans="1:28"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c r="W174" s="199"/>
      <c r="X174" s="199"/>
      <c r="Y174" s="199"/>
      <c r="Z174" s="199"/>
      <c r="AA174" s="199"/>
      <c r="AB174" s="199"/>
    </row>
    <row r="175" spans="1:28"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c r="W175" s="199"/>
      <c r="X175" s="199"/>
      <c r="Y175" s="199"/>
      <c r="Z175" s="199"/>
      <c r="AA175" s="199"/>
      <c r="AB175" s="199"/>
    </row>
    <row r="176" spans="1:28"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c r="W176" s="199"/>
      <c r="X176" s="199"/>
      <c r="Y176" s="199"/>
      <c r="Z176" s="199"/>
      <c r="AA176" s="199"/>
      <c r="AB176" s="199"/>
    </row>
    <row r="177" spans="1:28"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c r="W177" s="199"/>
      <c r="X177" s="199"/>
      <c r="Y177" s="199"/>
      <c r="Z177" s="199"/>
      <c r="AA177" s="199"/>
      <c r="AB177" s="199"/>
    </row>
    <row r="178" spans="1:28"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row>
    <row r="179" spans="1:28"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c r="W179" s="199"/>
      <c r="X179" s="199"/>
      <c r="Y179" s="199"/>
      <c r="Z179" s="199"/>
      <c r="AA179" s="199"/>
      <c r="AB179" s="199"/>
    </row>
    <row r="180" spans="1:28"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c r="W180" s="199"/>
      <c r="X180" s="199"/>
      <c r="Y180" s="199"/>
      <c r="Z180" s="199"/>
      <c r="AA180" s="199"/>
      <c r="AB180" s="199"/>
    </row>
    <row r="181" spans="1:28"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c r="W181" s="199"/>
      <c r="X181" s="199"/>
      <c r="Y181" s="199"/>
      <c r="Z181" s="199"/>
      <c r="AA181" s="199"/>
      <c r="AB181" s="199"/>
    </row>
    <row r="182" spans="1:28"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c r="W182" s="199"/>
      <c r="X182" s="199"/>
      <c r="Y182" s="199"/>
      <c r="Z182" s="199"/>
      <c r="AA182" s="199"/>
      <c r="AB182" s="199"/>
    </row>
    <row r="183" spans="1:28"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c r="W183" s="199"/>
      <c r="X183" s="199"/>
      <c r="Y183" s="199"/>
      <c r="Z183" s="199"/>
      <c r="AA183" s="199"/>
      <c r="AB183" s="199"/>
    </row>
    <row r="184" spans="1:28"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c r="W184" s="199"/>
      <c r="X184" s="199"/>
      <c r="Y184" s="199"/>
      <c r="Z184" s="199"/>
      <c r="AA184" s="199"/>
      <c r="AB184" s="199"/>
    </row>
    <row r="185" spans="1:28"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c r="W185" s="199"/>
      <c r="X185" s="199"/>
      <c r="Y185" s="199"/>
      <c r="Z185" s="199"/>
      <c r="AA185" s="199"/>
      <c r="AB185" s="199"/>
    </row>
    <row r="186" spans="1:28"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c r="W186" s="199"/>
      <c r="X186" s="199"/>
      <c r="Y186" s="199"/>
      <c r="Z186" s="199"/>
      <c r="AA186" s="199"/>
      <c r="AB186" s="199"/>
    </row>
    <row r="187" spans="1:28"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c r="W187" s="199"/>
      <c r="X187" s="199"/>
      <c r="Y187" s="199"/>
      <c r="Z187" s="199"/>
      <c r="AA187" s="199"/>
      <c r="AB187" s="199"/>
    </row>
    <row r="188" spans="1:28"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c r="W188" s="199"/>
      <c r="X188" s="199"/>
      <c r="Y188" s="199"/>
      <c r="Z188" s="199"/>
      <c r="AA188" s="199"/>
      <c r="AB188" s="199"/>
    </row>
    <row r="189" spans="1:28"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c r="W189" s="199"/>
      <c r="X189" s="199"/>
      <c r="Y189" s="199"/>
      <c r="Z189" s="199"/>
      <c r="AA189" s="199"/>
      <c r="AB189" s="199"/>
    </row>
    <row r="190" spans="1:28"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c r="W190" s="199"/>
      <c r="X190" s="199"/>
      <c r="Y190" s="199"/>
      <c r="Z190" s="199"/>
      <c r="AA190" s="199"/>
      <c r="AB190" s="199"/>
    </row>
    <row r="191" spans="1:28"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c r="W191" s="199"/>
      <c r="X191" s="199"/>
      <c r="Y191" s="199"/>
      <c r="Z191" s="199"/>
      <c r="AA191" s="199"/>
      <c r="AB191" s="199"/>
    </row>
    <row r="192" spans="1:28"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c r="W192" s="199"/>
      <c r="X192" s="199"/>
      <c r="Y192" s="199"/>
      <c r="Z192" s="199"/>
      <c r="AA192" s="199"/>
      <c r="AB192" s="199"/>
    </row>
    <row r="193" spans="1:28"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c r="W193" s="199"/>
      <c r="X193" s="199"/>
      <c r="Y193" s="199"/>
      <c r="Z193" s="199"/>
      <c r="AA193" s="199"/>
      <c r="AB193" s="199"/>
    </row>
    <row r="194" spans="1:28"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c r="W194" s="199"/>
      <c r="X194" s="199"/>
      <c r="Y194" s="199"/>
      <c r="Z194" s="199"/>
      <c r="AA194" s="199"/>
      <c r="AB194" s="199"/>
    </row>
    <row r="195" spans="1:28"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c r="W195" s="199"/>
      <c r="X195" s="199"/>
      <c r="Y195" s="199"/>
      <c r="Z195" s="199"/>
      <c r="AA195" s="199"/>
      <c r="AB195" s="199"/>
    </row>
    <row r="196" spans="1:28"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c r="W196" s="199"/>
      <c r="X196" s="199"/>
      <c r="Y196" s="199"/>
      <c r="Z196" s="199"/>
      <c r="AA196" s="199"/>
      <c r="AB196" s="199"/>
    </row>
    <row r="197" spans="1:28"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c r="W197" s="199"/>
      <c r="X197" s="199"/>
      <c r="Y197" s="199"/>
      <c r="Z197" s="199"/>
      <c r="AA197" s="199"/>
      <c r="AB197" s="199"/>
    </row>
    <row r="198" spans="1:28"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c r="W198" s="199"/>
      <c r="X198" s="199"/>
      <c r="Y198" s="199"/>
      <c r="Z198" s="199"/>
      <c r="AA198" s="199"/>
      <c r="AB198" s="199"/>
    </row>
    <row r="199" spans="1:28"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c r="W199" s="199"/>
      <c r="X199" s="199"/>
      <c r="Y199" s="199"/>
      <c r="Z199" s="199"/>
      <c r="AA199" s="199"/>
      <c r="AB199" s="199"/>
    </row>
    <row r="200" spans="1:28"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c r="W200" s="199"/>
      <c r="X200" s="199"/>
      <c r="Y200" s="199"/>
      <c r="Z200" s="199"/>
      <c r="AA200" s="199"/>
      <c r="AB200" s="199"/>
    </row>
    <row r="201" spans="1:28"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c r="W201" s="199"/>
      <c r="X201" s="199"/>
      <c r="Y201" s="199"/>
      <c r="Z201" s="199"/>
      <c r="AA201" s="199"/>
      <c r="AB201" s="199"/>
    </row>
    <row r="202" spans="1:28"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c r="W202" s="199"/>
      <c r="X202" s="199"/>
      <c r="Y202" s="199"/>
      <c r="Z202" s="199"/>
      <c r="AA202" s="199"/>
      <c r="AB202" s="199"/>
    </row>
    <row r="203" spans="1:28"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c r="W203" s="199"/>
      <c r="X203" s="199"/>
      <c r="Y203" s="199"/>
      <c r="Z203" s="199"/>
      <c r="AA203" s="199"/>
      <c r="AB203" s="199"/>
    </row>
    <row r="204" spans="1:28"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c r="W204" s="199"/>
      <c r="X204" s="199"/>
      <c r="Y204" s="199"/>
      <c r="Z204" s="199"/>
      <c r="AA204" s="199"/>
      <c r="AB204" s="199"/>
    </row>
    <row r="205" spans="1:28"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c r="W205" s="199"/>
      <c r="X205" s="199"/>
      <c r="Y205" s="199"/>
      <c r="Z205" s="199"/>
      <c r="AA205" s="199"/>
      <c r="AB205" s="199"/>
    </row>
    <row r="206" spans="1:28"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c r="W206" s="199"/>
      <c r="X206" s="199"/>
      <c r="Y206" s="199"/>
      <c r="Z206" s="199"/>
      <c r="AA206" s="199"/>
      <c r="AB206" s="199"/>
    </row>
    <row r="207" spans="1:28"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c r="W207" s="199"/>
      <c r="X207" s="199"/>
      <c r="Y207" s="199"/>
      <c r="Z207" s="199"/>
      <c r="AA207" s="199"/>
      <c r="AB207" s="199"/>
    </row>
    <row r="208" spans="1:28"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c r="W208" s="199"/>
      <c r="X208" s="199"/>
      <c r="Y208" s="199"/>
      <c r="Z208" s="199"/>
      <c r="AA208" s="199"/>
      <c r="AB208" s="199"/>
    </row>
    <row r="209" spans="1:28"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c r="W209" s="199"/>
      <c r="X209" s="199"/>
      <c r="Y209" s="199"/>
      <c r="Z209" s="199"/>
      <c r="AA209" s="199"/>
      <c r="AB209" s="199"/>
    </row>
    <row r="210" spans="1:28"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c r="W210" s="199"/>
      <c r="X210" s="199"/>
      <c r="Y210" s="199"/>
      <c r="Z210" s="199"/>
      <c r="AA210" s="199"/>
      <c r="AB210" s="199"/>
    </row>
    <row r="211" spans="1:28"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c r="W211" s="199"/>
      <c r="X211" s="199"/>
      <c r="Y211" s="199"/>
      <c r="Z211" s="199"/>
      <c r="AA211" s="199"/>
      <c r="AB211" s="199"/>
    </row>
    <row r="212" spans="1:28"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c r="W212" s="199"/>
      <c r="X212" s="199"/>
      <c r="Y212" s="199"/>
      <c r="Z212" s="199"/>
      <c r="AA212" s="199"/>
      <c r="AB212" s="199"/>
    </row>
    <row r="213" spans="1:28"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c r="W213" s="199"/>
      <c r="X213" s="199"/>
      <c r="Y213" s="199"/>
      <c r="Z213" s="199"/>
      <c r="AA213" s="199"/>
      <c r="AB213" s="199"/>
    </row>
    <row r="214" spans="1:28"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c r="W214" s="199"/>
      <c r="X214" s="199"/>
      <c r="Y214" s="199"/>
      <c r="Z214" s="199"/>
      <c r="AA214" s="199"/>
      <c r="AB214" s="199"/>
    </row>
    <row r="215" spans="1:28"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c r="W215" s="199"/>
      <c r="X215" s="199"/>
      <c r="Y215" s="199"/>
      <c r="Z215" s="199"/>
      <c r="AA215" s="199"/>
      <c r="AB215" s="199"/>
    </row>
    <row r="216" spans="1:28"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c r="W216" s="199"/>
      <c r="X216" s="199"/>
      <c r="Y216" s="199"/>
      <c r="Z216" s="199"/>
      <c r="AA216" s="199"/>
      <c r="AB216" s="199"/>
    </row>
    <row r="217" spans="1:28"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c r="W217" s="199"/>
      <c r="X217" s="199"/>
      <c r="Y217" s="199"/>
      <c r="Z217" s="199"/>
      <c r="AA217" s="199"/>
      <c r="AB217" s="199"/>
    </row>
    <row r="218" spans="1:28"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c r="W218" s="199"/>
      <c r="X218" s="199"/>
      <c r="Y218" s="199"/>
      <c r="Z218" s="199"/>
      <c r="AA218" s="199"/>
      <c r="AB218" s="199"/>
    </row>
    <row r="219" spans="1:28"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c r="W219" s="199"/>
      <c r="X219" s="199"/>
      <c r="Y219" s="199"/>
      <c r="Z219" s="199"/>
      <c r="AA219" s="199"/>
      <c r="AB219" s="199"/>
    </row>
    <row r="220" spans="1:28"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c r="W220" s="199"/>
      <c r="X220" s="199"/>
      <c r="Y220" s="199"/>
      <c r="Z220" s="199"/>
      <c r="AA220" s="199"/>
      <c r="AB220" s="199"/>
    </row>
    <row r="221" spans="1:28"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c r="W221" s="199"/>
      <c r="X221" s="199"/>
      <c r="Y221" s="199"/>
      <c r="Z221" s="199"/>
      <c r="AA221" s="199"/>
      <c r="AB221" s="199"/>
    </row>
    <row r="222" spans="1:28"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c r="W222" s="199"/>
      <c r="X222" s="199"/>
      <c r="Y222" s="199"/>
      <c r="Z222" s="199"/>
      <c r="AA222" s="199"/>
      <c r="AB222" s="199"/>
    </row>
    <row r="223" spans="1:28"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c r="W223" s="199"/>
      <c r="X223" s="199"/>
      <c r="Y223" s="199"/>
      <c r="Z223" s="199"/>
      <c r="AA223" s="199"/>
      <c r="AB223" s="199"/>
    </row>
    <row r="224" spans="1:28"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c r="W224" s="199"/>
      <c r="X224" s="199"/>
      <c r="Y224" s="199"/>
      <c r="Z224" s="199"/>
      <c r="AA224" s="199"/>
      <c r="AB224" s="199"/>
    </row>
    <row r="225" spans="1:28"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c r="W225" s="199"/>
      <c r="X225" s="199"/>
      <c r="Y225" s="199"/>
      <c r="Z225" s="199"/>
      <c r="AA225" s="199"/>
      <c r="AB225" s="199"/>
    </row>
    <row r="226" spans="1:28"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c r="W226" s="199"/>
      <c r="X226" s="199"/>
      <c r="Y226" s="199"/>
      <c r="Z226" s="199"/>
      <c r="AA226" s="199"/>
      <c r="AB226" s="199"/>
    </row>
    <row r="227" spans="1:28"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c r="W227" s="199"/>
      <c r="X227" s="199"/>
      <c r="Y227" s="199"/>
      <c r="Z227" s="199"/>
      <c r="AA227" s="199"/>
      <c r="AB227" s="199"/>
    </row>
    <row r="228" spans="1:28"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c r="W228" s="199"/>
      <c r="X228" s="199"/>
      <c r="Y228" s="199"/>
      <c r="Z228" s="199"/>
      <c r="AA228" s="199"/>
      <c r="AB228" s="199"/>
    </row>
    <row r="229" spans="1:28"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c r="W229" s="199"/>
      <c r="X229" s="199"/>
      <c r="Y229" s="199"/>
      <c r="Z229" s="199"/>
      <c r="AA229" s="199"/>
      <c r="AB229" s="199"/>
    </row>
    <row r="230" spans="1:28"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c r="W230" s="199"/>
      <c r="X230" s="199"/>
      <c r="Y230" s="199"/>
      <c r="Z230" s="199"/>
      <c r="AA230" s="199"/>
      <c r="AB230" s="199"/>
    </row>
    <row r="231" spans="1:28"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c r="W231" s="199"/>
      <c r="X231" s="199"/>
      <c r="Y231" s="199"/>
      <c r="Z231" s="199"/>
      <c r="AA231" s="199"/>
      <c r="AB231" s="199"/>
    </row>
    <row r="232" spans="1:28"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c r="W232" s="199"/>
      <c r="X232" s="199"/>
      <c r="Y232" s="199"/>
      <c r="Z232" s="199"/>
      <c r="AA232" s="199"/>
      <c r="AB232" s="199"/>
    </row>
    <row r="233" spans="1:28"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c r="W233" s="199"/>
      <c r="X233" s="199"/>
      <c r="Y233" s="199"/>
      <c r="Z233" s="199"/>
      <c r="AA233" s="199"/>
      <c r="AB233" s="199"/>
    </row>
    <row r="234" spans="1:28"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c r="W234" s="199"/>
      <c r="X234" s="199"/>
      <c r="Y234" s="199"/>
      <c r="Z234" s="199"/>
      <c r="AA234" s="199"/>
      <c r="AB234" s="199"/>
    </row>
    <row r="235" spans="1:28"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c r="W235" s="199"/>
      <c r="X235" s="199"/>
      <c r="Y235" s="199"/>
      <c r="Z235" s="199"/>
      <c r="AA235" s="199"/>
      <c r="AB235" s="199"/>
    </row>
    <row r="236" spans="1:28"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c r="W236" s="199"/>
      <c r="X236" s="199"/>
      <c r="Y236" s="199"/>
      <c r="Z236" s="199"/>
      <c r="AA236" s="199"/>
      <c r="AB236" s="199"/>
    </row>
    <row r="237" spans="1:28"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c r="W237" s="199"/>
      <c r="X237" s="199"/>
      <c r="Y237" s="199"/>
      <c r="Z237" s="199"/>
      <c r="AA237" s="199"/>
      <c r="AB237" s="199"/>
    </row>
    <row r="238" spans="1:28"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c r="W238" s="199"/>
      <c r="X238" s="199"/>
      <c r="Y238" s="199"/>
      <c r="Z238" s="199"/>
      <c r="AA238" s="199"/>
      <c r="AB238" s="199"/>
    </row>
    <row r="239" spans="1:28"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c r="W239" s="199"/>
      <c r="X239" s="199"/>
      <c r="Y239" s="199"/>
      <c r="Z239" s="199"/>
      <c r="AA239" s="199"/>
      <c r="AB239" s="199"/>
    </row>
    <row r="240" spans="1:28"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c r="W240" s="199"/>
      <c r="X240" s="199"/>
      <c r="Y240" s="199"/>
      <c r="Z240" s="199"/>
      <c r="AA240" s="199"/>
      <c r="AB240" s="199"/>
    </row>
    <row r="241" spans="1:28"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c r="W241" s="199"/>
      <c r="X241" s="199"/>
      <c r="Y241" s="199"/>
      <c r="Z241" s="199"/>
      <c r="AA241" s="199"/>
      <c r="AB241" s="199"/>
    </row>
    <row r="242" spans="1:28"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c r="W242" s="199"/>
      <c r="X242" s="199"/>
      <c r="Y242" s="199"/>
      <c r="Z242" s="199"/>
      <c r="AA242" s="199"/>
      <c r="AB242" s="199"/>
    </row>
    <row r="243" spans="1:28"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c r="W243" s="199"/>
      <c r="X243" s="199"/>
      <c r="Y243" s="199"/>
      <c r="Z243" s="199"/>
      <c r="AA243" s="199"/>
      <c r="AB243" s="199"/>
    </row>
    <row r="244" spans="1:28"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c r="W244" s="199"/>
      <c r="X244" s="199"/>
      <c r="Y244" s="199"/>
      <c r="Z244" s="199"/>
      <c r="AA244" s="199"/>
      <c r="AB244" s="199"/>
    </row>
    <row r="245" spans="1:28"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c r="W245" s="199"/>
      <c r="X245" s="199"/>
      <c r="Y245" s="199"/>
      <c r="Z245" s="199"/>
      <c r="AA245" s="199"/>
      <c r="AB245" s="199"/>
    </row>
    <row r="246" spans="1:28"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c r="W246" s="199"/>
      <c r="X246" s="199"/>
      <c r="Y246" s="199"/>
      <c r="Z246" s="199"/>
      <c r="AA246" s="199"/>
      <c r="AB246" s="199"/>
    </row>
    <row r="247" spans="1:28"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c r="W247" s="199"/>
      <c r="X247" s="199"/>
      <c r="Y247" s="199"/>
      <c r="Z247" s="199"/>
      <c r="AA247" s="199"/>
      <c r="AB247" s="199"/>
    </row>
    <row r="248" spans="1:28"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c r="W248" s="199"/>
      <c r="X248" s="199"/>
      <c r="Y248" s="199"/>
      <c r="Z248" s="199"/>
      <c r="AA248" s="199"/>
      <c r="AB248" s="199"/>
    </row>
    <row r="249" spans="1:28"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c r="W249" s="199"/>
      <c r="X249" s="199"/>
      <c r="Y249" s="199"/>
      <c r="Z249" s="199"/>
      <c r="AA249" s="199"/>
      <c r="AB249" s="199"/>
    </row>
    <row r="250" spans="1:28"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c r="W250" s="199"/>
      <c r="X250" s="199"/>
      <c r="Y250" s="199"/>
      <c r="Z250" s="199"/>
      <c r="AA250" s="199"/>
      <c r="AB250" s="199"/>
    </row>
    <row r="251" spans="1:28"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c r="W251" s="199"/>
      <c r="X251" s="199"/>
      <c r="Y251" s="199"/>
      <c r="Z251" s="199"/>
      <c r="AA251" s="199"/>
      <c r="AB251" s="199"/>
    </row>
    <row r="252" spans="1:28"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c r="W252" s="199"/>
      <c r="X252" s="199"/>
      <c r="Y252" s="199"/>
      <c r="Z252" s="199"/>
      <c r="AA252" s="199"/>
      <c r="AB252" s="199"/>
    </row>
    <row r="253" spans="1:28"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c r="W253" s="199"/>
      <c r="X253" s="199"/>
      <c r="Y253" s="199"/>
      <c r="Z253" s="199"/>
      <c r="AA253" s="199"/>
      <c r="AB253" s="199"/>
    </row>
    <row r="254" spans="1:28"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c r="W254" s="199"/>
      <c r="X254" s="199"/>
      <c r="Y254" s="199"/>
      <c r="Z254" s="199"/>
      <c r="AA254" s="199"/>
      <c r="AB254" s="199"/>
    </row>
    <row r="255" spans="1:28"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c r="W255" s="199"/>
      <c r="X255" s="199"/>
      <c r="Y255" s="199"/>
      <c r="Z255" s="199"/>
      <c r="AA255" s="199"/>
      <c r="AB255" s="199"/>
    </row>
    <row r="256" spans="1:28"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c r="W256" s="199"/>
      <c r="X256" s="199"/>
      <c r="Y256" s="199"/>
      <c r="Z256" s="199"/>
      <c r="AA256" s="199"/>
      <c r="AB256" s="199"/>
    </row>
    <row r="257" spans="1:28"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c r="W257" s="199"/>
      <c r="X257" s="199"/>
      <c r="Y257" s="199"/>
      <c r="Z257" s="199"/>
      <c r="AA257" s="199"/>
      <c r="AB257" s="199"/>
    </row>
    <row r="258" spans="1:28"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c r="W258" s="199"/>
      <c r="X258" s="199"/>
      <c r="Y258" s="199"/>
      <c r="Z258" s="199"/>
      <c r="AA258" s="199"/>
      <c r="AB258" s="199"/>
    </row>
    <row r="259" spans="1:28"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c r="W259" s="199"/>
      <c r="X259" s="199"/>
      <c r="Y259" s="199"/>
      <c r="Z259" s="199"/>
      <c r="AA259" s="199"/>
      <c r="AB259" s="199"/>
    </row>
    <row r="260" spans="1:28"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c r="W260" s="199"/>
      <c r="X260" s="199"/>
      <c r="Y260" s="199"/>
      <c r="Z260" s="199"/>
      <c r="AA260" s="199"/>
      <c r="AB260" s="199"/>
    </row>
    <row r="261" spans="1:28"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c r="W261" s="199"/>
      <c r="X261" s="199"/>
      <c r="Y261" s="199"/>
      <c r="Z261" s="199"/>
      <c r="AA261" s="199"/>
      <c r="AB261" s="199"/>
    </row>
    <row r="262" spans="1:28"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c r="W262" s="199"/>
      <c r="X262" s="199"/>
      <c r="Y262" s="199"/>
      <c r="Z262" s="199"/>
      <c r="AA262" s="199"/>
      <c r="AB262" s="199"/>
    </row>
    <row r="263" spans="1:28"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c r="W263" s="199"/>
      <c r="X263" s="199"/>
      <c r="Y263" s="199"/>
      <c r="Z263" s="199"/>
      <c r="AA263" s="199"/>
      <c r="AB263" s="199"/>
    </row>
    <row r="264" spans="1:28"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c r="W264" s="199"/>
      <c r="X264" s="199"/>
      <c r="Y264" s="199"/>
      <c r="Z264" s="199"/>
      <c r="AA264" s="199"/>
      <c r="AB264" s="199"/>
    </row>
    <row r="265" spans="1:28"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c r="W265" s="199"/>
      <c r="X265" s="199"/>
      <c r="Y265" s="199"/>
      <c r="Z265" s="199"/>
      <c r="AA265" s="199"/>
      <c r="AB265" s="199"/>
    </row>
    <row r="266" spans="1:28"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c r="W266" s="199"/>
      <c r="X266" s="199"/>
      <c r="Y266" s="199"/>
      <c r="Z266" s="199"/>
      <c r="AA266" s="199"/>
      <c r="AB266" s="199"/>
    </row>
    <row r="267" spans="1:28"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c r="W267" s="199"/>
      <c r="X267" s="199"/>
      <c r="Y267" s="199"/>
      <c r="Z267" s="199"/>
      <c r="AA267" s="199"/>
      <c r="AB267" s="199"/>
    </row>
    <row r="268" spans="1:28"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c r="W268" s="199"/>
      <c r="X268" s="199"/>
      <c r="Y268" s="199"/>
      <c r="Z268" s="199"/>
      <c r="AA268" s="199"/>
      <c r="AB268" s="199"/>
    </row>
    <row r="269" spans="1:28"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c r="W269" s="199"/>
      <c r="X269" s="199"/>
      <c r="Y269" s="199"/>
      <c r="Z269" s="199"/>
      <c r="AA269" s="199"/>
      <c r="AB269" s="199"/>
    </row>
    <row r="270" spans="1:28"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c r="W270" s="199"/>
      <c r="X270" s="199"/>
      <c r="Y270" s="199"/>
      <c r="Z270" s="199"/>
      <c r="AA270" s="199"/>
      <c r="AB270" s="199"/>
    </row>
    <row r="271" spans="1:28"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c r="W271" s="199"/>
      <c r="X271" s="199"/>
      <c r="Y271" s="199"/>
      <c r="Z271" s="199"/>
      <c r="AA271" s="199"/>
      <c r="AB271" s="199"/>
    </row>
    <row r="272" spans="1:28"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c r="W272" s="199"/>
      <c r="X272" s="199"/>
      <c r="Y272" s="199"/>
      <c r="Z272" s="199"/>
      <c r="AA272" s="199"/>
      <c r="AB272" s="199"/>
    </row>
    <row r="273" spans="1:28"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c r="W273" s="199"/>
      <c r="X273" s="199"/>
      <c r="Y273" s="199"/>
      <c r="Z273" s="199"/>
      <c r="AA273" s="199"/>
      <c r="AB273" s="199"/>
    </row>
    <row r="274" spans="1:28"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c r="W274" s="199"/>
      <c r="X274" s="199"/>
      <c r="Y274" s="199"/>
      <c r="Z274" s="199"/>
      <c r="AA274" s="199"/>
      <c r="AB274" s="199"/>
    </row>
    <row r="275" spans="1:28"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c r="W275" s="199"/>
      <c r="X275" s="199"/>
      <c r="Y275" s="199"/>
      <c r="Z275" s="199"/>
      <c r="AA275" s="199"/>
      <c r="AB275" s="199"/>
    </row>
    <row r="276" spans="1:28"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c r="W276" s="199"/>
      <c r="X276" s="199"/>
      <c r="Y276" s="199"/>
      <c r="Z276" s="199"/>
      <c r="AA276" s="199"/>
      <c r="AB276" s="199"/>
    </row>
    <row r="277" spans="1:28"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c r="W277" s="199"/>
      <c r="X277" s="199"/>
      <c r="Y277" s="199"/>
      <c r="Z277" s="199"/>
      <c r="AA277" s="199"/>
      <c r="AB277" s="199"/>
    </row>
    <row r="278" spans="1:28"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c r="W278" s="199"/>
      <c r="X278" s="199"/>
      <c r="Y278" s="199"/>
      <c r="Z278" s="199"/>
      <c r="AA278" s="199"/>
      <c r="AB278" s="199"/>
    </row>
    <row r="279" spans="1:28"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c r="W279" s="199"/>
      <c r="X279" s="199"/>
      <c r="Y279" s="199"/>
      <c r="Z279" s="199"/>
      <c r="AA279" s="199"/>
      <c r="AB279" s="199"/>
    </row>
    <row r="280" spans="1:28"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c r="W280" s="199"/>
      <c r="X280" s="199"/>
      <c r="Y280" s="199"/>
      <c r="Z280" s="199"/>
      <c r="AA280" s="199"/>
      <c r="AB280" s="199"/>
    </row>
    <row r="281" spans="1:28"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c r="W281" s="199"/>
      <c r="X281" s="199"/>
      <c r="Y281" s="199"/>
      <c r="Z281" s="199"/>
      <c r="AA281" s="199"/>
      <c r="AB281" s="199"/>
    </row>
    <row r="282" spans="1:28"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c r="W282" s="199"/>
      <c r="X282" s="199"/>
      <c r="Y282" s="199"/>
      <c r="Z282" s="199"/>
      <c r="AA282" s="199"/>
      <c r="AB282" s="199"/>
    </row>
    <row r="283" spans="1:28"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c r="W283" s="199"/>
      <c r="X283" s="199"/>
      <c r="Y283" s="199"/>
      <c r="Z283" s="199"/>
      <c r="AA283" s="199"/>
      <c r="AB283" s="199"/>
    </row>
    <row r="284" spans="1:28"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c r="W284" s="199"/>
      <c r="X284" s="199"/>
      <c r="Y284" s="199"/>
      <c r="Z284" s="199"/>
      <c r="AA284" s="199"/>
      <c r="AB284" s="199"/>
    </row>
    <row r="285" spans="1:28"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c r="W285" s="199"/>
      <c r="X285" s="199"/>
      <c r="Y285" s="199"/>
      <c r="Z285" s="199"/>
      <c r="AA285" s="199"/>
      <c r="AB285" s="199"/>
    </row>
    <row r="286" spans="1:28"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c r="W286" s="199"/>
      <c r="X286" s="199"/>
      <c r="Y286" s="199"/>
      <c r="Z286" s="199"/>
      <c r="AA286" s="199"/>
      <c r="AB286" s="199"/>
    </row>
    <row r="287" spans="1:28"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c r="W287" s="199"/>
      <c r="X287" s="199"/>
      <c r="Y287" s="199"/>
      <c r="Z287" s="199"/>
      <c r="AA287" s="199"/>
      <c r="AB287" s="199"/>
    </row>
    <row r="288" spans="1:28"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c r="W288" s="199"/>
      <c r="X288" s="199"/>
      <c r="Y288" s="199"/>
      <c r="Z288" s="199"/>
      <c r="AA288" s="199"/>
      <c r="AB288" s="199"/>
    </row>
    <row r="289" spans="1:28"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c r="W289" s="199"/>
      <c r="X289" s="199"/>
      <c r="Y289" s="199"/>
      <c r="Z289" s="199"/>
      <c r="AA289" s="199"/>
      <c r="AB289" s="199"/>
    </row>
    <row r="290" spans="1:28"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c r="W290" s="199"/>
      <c r="X290" s="199"/>
      <c r="Y290" s="199"/>
      <c r="Z290" s="199"/>
      <c r="AA290" s="199"/>
      <c r="AB290" s="199"/>
    </row>
    <row r="291" spans="1:28"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c r="W291" s="199"/>
      <c r="X291" s="199"/>
      <c r="Y291" s="199"/>
      <c r="Z291" s="199"/>
      <c r="AA291" s="199"/>
      <c r="AB291" s="199"/>
    </row>
    <row r="292" spans="1:28"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c r="W292" s="199"/>
      <c r="X292" s="199"/>
      <c r="Y292" s="199"/>
      <c r="Z292" s="199"/>
      <c r="AA292" s="199"/>
      <c r="AB292" s="199"/>
    </row>
    <row r="293" spans="1:28"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c r="W293" s="199"/>
      <c r="X293" s="199"/>
      <c r="Y293" s="199"/>
      <c r="Z293" s="199"/>
      <c r="AA293" s="199"/>
      <c r="AB293" s="199"/>
    </row>
    <row r="294" spans="1:28"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c r="W294" s="199"/>
      <c r="X294" s="199"/>
      <c r="Y294" s="199"/>
      <c r="Z294" s="199"/>
      <c r="AA294" s="199"/>
      <c r="AB294" s="199"/>
    </row>
    <row r="295" spans="1:28"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c r="W295" s="199"/>
      <c r="X295" s="199"/>
      <c r="Y295" s="199"/>
      <c r="Z295" s="199"/>
      <c r="AA295" s="199"/>
      <c r="AB295" s="199"/>
    </row>
    <row r="296" spans="1:28"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c r="W296" s="199"/>
      <c r="X296" s="199"/>
      <c r="Y296" s="199"/>
      <c r="Z296" s="199"/>
      <c r="AA296" s="199"/>
      <c r="AB296" s="199"/>
    </row>
    <row r="297" spans="1:28"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c r="W297" s="199"/>
      <c r="X297" s="199"/>
      <c r="Y297" s="199"/>
      <c r="Z297" s="199"/>
      <c r="AA297" s="199"/>
      <c r="AB297" s="199"/>
    </row>
    <row r="298" spans="1:28"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c r="W298" s="199"/>
      <c r="X298" s="199"/>
      <c r="Y298" s="199"/>
      <c r="Z298" s="199"/>
      <c r="AA298" s="199"/>
      <c r="AB298" s="199"/>
    </row>
    <row r="299" spans="1:28"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c r="W299" s="199"/>
      <c r="X299" s="199"/>
      <c r="Y299" s="199"/>
      <c r="Z299" s="199"/>
      <c r="AA299" s="199"/>
      <c r="AB299" s="199"/>
    </row>
    <row r="300" spans="1:28"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c r="W300" s="199"/>
      <c r="X300" s="199"/>
      <c r="Y300" s="199"/>
      <c r="Z300" s="199"/>
      <c r="AA300" s="199"/>
      <c r="AB300" s="199"/>
    </row>
    <row r="301" spans="1:28"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c r="W301" s="199"/>
      <c r="X301" s="199"/>
      <c r="Y301" s="199"/>
      <c r="Z301" s="199"/>
      <c r="AA301" s="199"/>
      <c r="AB301" s="199"/>
    </row>
    <row r="302" spans="1:28"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c r="W302" s="199"/>
      <c r="X302" s="199"/>
      <c r="Y302" s="199"/>
      <c r="Z302" s="199"/>
      <c r="AA302" s="199"/>
      <c r="AB302" s="199"/>
    </row>
    <row r="303" spans="1:28"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c r="W303" s="199"/>
      <c r="X303" s="199"/>
      <c r="Y303" s="199"/>
      <c r="Z303" s="199"/>
      <c r="AA303" s="199"/>
      <c r="AB303" s="199"/>
    </row>
    <row r="304" spans="1:28"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c r="W304" s="199"/>
      <c r="X304" s="199"/>
      <c r="Y304" s="199"/>
      <c r="Z304" s="199"/>
      <c r="AA304" s="199"/>
      <c r="AB304" s="199"/>
    </row>
    <row r="305" spans="1:28"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c r="W305" s="199"/>
      <c r="X305" s="199"/>
      <c r="Y305" s="199"/>
      <c r="Z305" s="199"/>
      <c r="AA305" s="199"/>
      <c r="AB305" s="199"/>
    </row>
    <row r="306" spans="1:28"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c r="W306" s="199"/>
      <c r="X306" s="199"/>
      <c r="Y306" s="199"/>
      <c r="Z306" s="199"/>
      <c r="AA306" s="199"/>
      <c r="AB306" s="199"/>
    </row>
    <row r="307" spans="1:28"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c r="W307" s="199"/>
      <c r="X307" s="199"/>
      <c r="Y307" s="199"/>
      <c r="Z307" s="199"/>
      <c r="AA307" s="199"/>
      <c r="AB307" s="199"/>
    </row>
    <row r="308" spans="1:28"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c r="W308" s="199"/>
      <c r="X308" s="199"/>
      <c r="Y308" s="199"/>
      <c r="Z308" s="199"/>
      <c r="AA308" s="199"/>
      <c r="AB308" s="199"/>
    </row>
    <row r="309" spans="1:28"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c r="W309" s="199"/>
      <c r="X309" s="199"/>
      <c r="Y309" s="199"/>
      <c r="Z309" s="199"/>
      <c r="AA309" s="199"/>
      <c r="AB309" s="199"/>
    </row>
    <row r="310" spans="1:28"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c r="W310" s="199"/>
      <c r="X310" s="199"/>
      <c r="Y310" s="199"/>
      <c r="Z310" s="199"/>
      <c r="AA310" s="199"/>
      <c r="AB310" s="199"/>
    </row>
    <row r="311" spans="1:28"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c r="W311" s="199"/>
      <c r="X311" s="199"/>
      <c r="Y311" s="199"/>
      <c r="Z311" s="199"/>
      <c r="AA311" s="199"/>
      <c r="AB311" s="199"/>
    </row>
    <row r="312" spans="1:28"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c r="W312" s="199"/>
      <c r="X312" s="199"/>
      <c r="Y312" s="199"/>
      <c r="Z312" s="199"/>
      <c r="AA312" s="199"/>
      <c r="AB312" s="199"/>
    </row>
    <row r="313" spans="1:28"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c r="W313" s="199"/>
      <c r="X313" s="199"/>
      <c r="Y313" s="199"/>
      <c r="Z313" s="199"/>
      <c r="AA313" s="199"/>
      <c r="AB313" s="199"/>
    </row>
    <row r="314" spans="1:28"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c r="W314" s="199"/>
      <c r="X314" s="199"/>
      <c r="Y314" s="199"/>
      <c r="Z314" s="199"/>
      <c r="AA314" s="199"/>
      <c r="AB314" s="199"/>
    </row>
    <row r="315" spans="1:28"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c r="W315" s="199"/>
      <c r="X315" s="199"/>
      <c r="Y315" s="199"/>
      <c r="Z315" s="199"/>
      <c r="AA315" s="199"/>
      <c r="AB315" s="199"/>
    </row>
    <row r="316" spans="1:28"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c r="W316" s="199"/>
      <c r="X316" s="199"/>
      <c r="Y316" s="199"/>
      <c r="Z316" s="199"/>
      <c r="AA316" s="199"/>
      <c r="AB316" s="199"/>
    </row>
    <row r="317" spans="1:28"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c r="W317" s="199"/>
      <c r="X317" s="199"/>
      <c r="Y317" s="199"/>
      <c r="Z317" s="199"/>
      <c r="AA317" s="199"/>
      <c r="AB317" s="199"/>
    </row>
    <row r="318" spans="1:28"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c r="W318" s="199"/>
      <c r="X318" s="199"/>
      <c r="Y318" s="199"/>
      <c r="Z318" s="199"/>
      <c r="AA318" s="199"/>
      <c r="AB318" s="199"/>
    </row>
    <row r="319" spans="1:28"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c r="W319" s="199"/>
      <c r="X319" s="199"/>
      <c r="Y319" s="199"/>
      <c r="Z319" s="199"/>
      <c r="AA319" s="199"/>
      <c r="AB319" s="199"/>
    </row>
    <row r="320" spans="1:28"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c r="W320" s="199"/>
      <c r="X320" s="199"/>
      <c r="Y320" s="199"/>
      <c r="Z320" s="199"/>
      <c r="AA320" s="199"/>
      <c r="AB320" s="199"/>
    </row>
    <row r="321" spans="1:28"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c r="W321" s="199"/>
      <c r="X321" s="199"/>
      <c r="Y321" s="199"/>
      <c r="Z321" s="199"/>
      <c r="AA321" s="199"/>
      <c r="AB321" s="199"/>
    </row>
    <row r="322" spans="1:28"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c r="W322" s="199"/>
      <c r="X322" s="199"/>
      <c r="Y322" s="199"/>
      <c r="Z322" s="199"/>
      <c r="AA322" s="199"/>
      <c r="AB322" s="199"/>
    </row>
    <row r="323" spans="1:28"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c r="W323" s="199"/>
      <c r="X323" s="199"/>
      <c r="Y323" s="199"/>
      <c r="Z323" s="199"/>
      <c r="AA323" s="199"/>
      <c r="AB323" s="199"/>
    </row>
    <row r="324" spans="1:28"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c r="W324" s="199"/>
      <c r="X324" s="199"/>
      <c r="Y324" s="199"/>
      <c r="Z324" s="199"/>
      <c r="AA324" s="199"/>
      <c r="AB324" s="199"/>
    </row>
    <row r="325" spans="1:28"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c r="W325" s="199"/>
      <c r="X325" s="199"/>
      <c r="Y325" s="199"/>
      <c r="Z325" s="199"/>
      <c r="AA325" s="199"/>
      <c r="AB325" s="199"/>
    </row>
    <row r="326" spans="1:28"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c r="W326" s="199"/>
      <c r="X326" s="199"/>
      <c r="Y326" s="199"/>
      <c r="Z326" s="199"/>
      <c r="AA326" s="199"/>
      <c r="AB326" s="199"/>
    </row>
    <row r="327" spans="1:28"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c r="W327" s="199"/>
      <c r="X327" s="199"/>
      <c r="Y327" s="199"/>
      <c r="Z327" s="199"/>
      <c r="AA327" s="199"/>
      <c r="AB327" s="199"/>
    </row>
    <row r="328" spans="1:28"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c r="W328" s="199"/>
      <c r="X328" s="199"/>
      <c r="Y328" s="199"/>
      <c r="Z328" s="199"/>
      <c r="AA328" s="199"/>
      <c r="AB328" s="199"/>
    </row>
    <row r="329" spans="1:28"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c r="W329" s="199"/>
      <c r="X329" s="199"/>
      <c r="Y329" s="199"/>
      <c r="Z329" s="199"/>
      <c r="AA329" s="199"/>
      <c r="AB329" s="199"/>
    </row>
    <row r="330" spans="1:28"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c r="W330" s="199"/>
      <c r="X330" s="199"/>
      <c r="Y330" s="199"/>
      <c r="Z330" s="199"/>
      <c r="AA330" s="199"/>
      <c r="AB330" s="199"/>
    </row>
    <row r="331" spans="1:28"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c r="W331" s="199"/>
      <c r="X331" s="199"/>
      <c r="Y331" s="199"/>
      <c r="Z331" s="199"/>
      <c r="AA331" s="199"/>
      <c r="AB331" s="199"/>
    </row>
    <row r="332" spans="1:28"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c r="W332" s="199"/>
      <c r="X332" s="199"/>
      <c r="Y332" s="199"/>
      <c r="Z332" s="199"/>
      <c r="AA332" s="199"/>
      <c r="AB332" s="199"/>
    </row>
    <row r="333" spans="1:28"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c r="W333" s="199"/>
      <c r="X333" s="199"/>
      <c r="Y333" s="199"/>
      <c r="Z333" s="199"/>
      <c r="AA333" s="199"/>
      <c r="AB333" s="199"/>
    </row>
    <row r="334" spans="1:28"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c r="W334" s="199"/>
      <c r="X334" s="199"/>
      <c r="Y334" s="199"/>
      <c r="Z334" s="199"/>
      <c r="AA334" s="199"/>
      <c r="AB334" s="199"/>
    </row>
    <row r="335" spans="1:28"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c r="W335" s="199"/>
      <c r="X335" s="199"/>
      <c r="Y335" s="199"/>
      <c r="Z335" s="199"/>
      <c r="AA335" s="199"/>
      <c r="AB335" s="199"/>
    </row>
    <row r="336" spans="1:28"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c r="W336" s="199"/>
      <c r="X336" s="199"/>
      <c r="Y336" s="199"/>
      <c r="Z336" s="199"/>
      <c r="AA336" s="199"/>
      <c r="AB336" s="199"/>
    </row>
    <row r="337" spans="1:28"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c r="W337" s="199"/>
      <c r="X337" s="199"/>
      <c r="Y337" s="199"/>
      <c r="Z337" s="199"/>
      <c r="AA337" s="199"/>
      <c r="AB337" s="199"/>
    </row>
    <row r="338" spans="1:28"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c r="W338" s="199"/>
      <c r="X338" s="199"/>
      <c r="Y338" s="199"/>
      <c r="Z338" s="199"/>
      <c r="AA338" s="199"/>
      <c r="AB338" s="199"/>
    </row>
    <row r="339" spans="1:28" x14ac:dyDescent="0.25">
      <c r="A339" s="199"/>
      <c r="B339" s="199"/>
      <c r="C339" s="199"/>
      <c r="D339" s="199"/>
      <c r="E339" s="199"/>
      <c r="F339" s="199"/>
      <c r="G339" s="199"/>
      <c r="H339" s="199"/>
      <c r="I339" s="199"/>
      <c r="J339" s="199"/>
      <c r="K339" s="199"/>
      <c r="L339" s="199"/>
      <c r="M339" s="199"/>
      <c r="N339" s="199"/>
      <c r="O339" s="199"/>
      <c r="P339" s="199"/>
      <c r="Q339" s="199"/>
      <c r="R339" s="199"/>
      <c r="S339" s="199"/>
      <c r="T339" s="199"/>
      <c r="U339" s="199"/>
      <c r="V339" s="199"/>
      <c r="W339" s="199"/>
      <c r="X339" s="199"/>
      <c r="Y339" s="199"/>
      <c r="Z339" s="199"/>
      <c r="AA339" s="199"/>
      <c r="AB339" s="199"/>
    </row>
    <row r="340" spans="1:28" x14ac:dyDescent="0.25">
      <c r="A340" s="199"/>
      <c r="B340" s="199"/>
      <c r="C340" s="199"/>
      <c r="D340" s="199"/>
      <c r="E340" s="199"/>
      <c r="F340" s="199"/>
      <c r="G340" s="199"/>
      <c r="H340" s="199"/>
      <c r="I340" s="199"/>
      <c r="J340" s="199"/>
      <c r="K340" s="199"/>
      <c r="L340" s="199"/>
      <c r="M340" s="199"/>
      <c r="N340" s="199"/>
      <c r="O340" s="199"/>
      <c r="P340" s="199"/>
      <c r="Q340" s="199"/>
      <c r="R340" s="199"/>
      <c r="S340" s="199"/>
      <c r="T340" s="199"/>
      <c r="U340" s="199"/>
      <c r="V340" s="199"/>
      <c r="W340" s="199"/>
      <c r="X340" s="199"/>
      <c r="Y340" s="199"/>
      <c r="Z340" s="199"/>
      <c r="AA340" s="199"/>
      <c r="AB340" s="199"/>
    </row>
    <row r="341" spans="1:28" x14ac:dyDescent="0.25">
      <c r="A341" s="199"/>
      <c r="B341" s="199"/>
      <c r="C341" s="199"/>
      <c r="D341" s="199"/>
      <c r="E341" s="199"/>
      <c r="F341" s="199"/>
      <c r="G341" s="199"/>
      <c r="H341" s="199"/>
      <c r="I341" s="199"/>
      <c r="J341" s="199"/>
      <c r="K341" s="199"/>
      <c r="L341" s="199"/>
      <c r="M341" s="199"/>
      <c r="N341" s="199"/>
      <c r="O341" s="199"/>
      <c r="P341" s="199"/>
      <c r="Q341" s="199"/>
      <c r="R341" s="199"/>
      <c r="S341" s="199"/>
      <c r="T341" s="199"/>
      <c r="U341" s="199"/>
      <c r="V341" s="199"/>
      <c r="W341" s="199"/>
      <c r="X341" s="199"/>
      <c r="Y341" s="199"/>
      <c r="Z341" s="199"/>
      <c r="AA341" s="199"/>
      <c r="AB341" s="199"/>
    </row>
    <row r="342" spans="1:28" x14ac:dyDescent="0.25">
      <c r="A342" s="199"/>
      <c r="B342" s="199"/>
      <c r="C342" s="199"/>
      <c r="D342" s="199"/>
      <c r="E342" s="199"/>
      <c r="F342" s="199"/>
      <c r="G342" s="199"/>
      <c r="H342" s="199"/>
      <c r="I342" s="199"/>
      <c r="J342" s="199"/>
      <c r="K342" s="199"/>
      <c r="L342" s="199"/>
      <c r="M342" s="199"/>
      <c r="N342" s="199"/>
      <c r="O342" s="199"/>
      <c r="P342" s="199"/>
      <c r="Q342" s="199"/>
      <c r="R342" s="199"/>
      <c r="S342" s="199"/>
      <c r="T342" s="199"/>
      <c r="U342" s="199"/>
      <c r="V342" s="199"/>
      <c r="W342" s="199"/>
      <c r="X342" s="199"/>
      <c r="Y342" s="199"/>
      <c r="Z342" s="199"/>
      <c r="AA342" s="199"/>
      <c r="AB342" s="199"/>
    </row>
    <row r="343" spans="1:28" x14ac:dyDescent="0.25">
      <c r="A343" s="199"/>
      <c r="B343" s="199"/>
      <c r="C343" s="199"/>
      <c r="D343" s="199"/>
      <c r="E343" s="199"/>
      <c r="F343" s="199"/>
      <c r="G343" s="199"/>
      <c r="H343" s="199"/>
      <c r="I343" s="199"/>
      <c r="J343" s="199"/>
      <c r="K343" s="199"/>
      <c r="L343" s="199"/>
      <c r="M343" s="199"/>
      <c r="N343" s="199"/>
      <c r="O343" s="199"/>
      <c r="P343" s="199"/>
      <c r="Q343" s="199"/>
      <c r="R343" s="199"/>
      <c r="S343" s="199"/>
      <c r="T343" s="199"/>
      <c r="U343" s="199"/>
      <c r="V343" s="199"/>
      <c r="W343" s="199"/>
      <c r="X343" s="199"/>
      <c r="Y343" s="199"/>
      <c r="Z343" s="199"/>
      <c r="AA343" s="199"/>
      <c r="AB343" s="199"/>
    </row>
    <row r="344" spans="1:28" x14ac:dyDescent="0.25">
      <c r="A344" s="199"/>
      <c r="B344" s="199"/>
      <c r="C344" s="199"/>
      <c r="D344" s="199"/>
      <c r="E344" s="199"/>
      <c r="F344" s="199"/>
      <c r="G344" s="199"/>
      <c r="H344" s="199"/>
      <c r="I344" s="199"/>
      <c r="J344" s="199"/>
      <c r="K344" s="199"/>
      <c r="L344" s="199"/>
      <c r="M344" s="199"/>
      <c r="N344" s="199"/>
      <c r="O344" s="199"/>
      <c r="P344" s="199"/>
      <c r="Q344" s="199"/>
      <c r="R344" s="199"/>
      <c r="S344" s="199"/>
      <c r="T344" s="199"/>
      <c r="U344" s="199"/>
      <c r="V344" s="199"/>
      <c r="W344" s="199"/>
      <c r="X344" s="199"/>
      <c r="Y344" s="199"/>
      <c r="Z344" s="199"/>
      <c r="AA344" s="199"/>
      <c r="AB344" s="199"/>
    </row>
    <row r="345" spans="1:28" x14ac:dyDescent="0.25">
      <c r="A345" s="199"/>
      <c r="B345" s="199"/>
      <c r="C345" s="199"/>
      <c r="D345" s="199"/>
      <c r="E345" s="199"/>
      <c r="F345" s="199"/>
      <c r="G345" s="199"/>
      <c r="H345" s="199"/>
      <c r="I345" s="199"/>
      <c r="J345" s="199"/>
      <c r="K345" s="199"/>
      <c r="L345" s="199"/>
      <c r="M345" s="199"/>
      <c r="N345" s="199"/>
      <c r="O345" s="199"/>
      <c r="P345" s="199"/>
      <c r="Q345" s="199"/>
      <c r="R345" s="199"/>
      <c r="S345" s="199"/>
      <c r="T345" s="199"/>
      <c r="U345" s="199"/>
      <c r="V345" s="199"/>
      <c r="W345" s="199"/>
      <c r="X345" s="199"/>
      <c r="Y345" s="199"/>
      <c r="Z345" s="199"/>
      <c r="AA345" s="199"/>
      <c r="AB345" s="199"/>
    </row>
    <row r="346" spans="1:28" x14ac:dyDescent="0.25">
      <c r="A346" s="199"/>
      <c r="B346" s="199"/>
      <c r="C346" s="199"/>
      <c r="D346" s="199"/>
      <c r="E346" s="199"/>
      <c r="F346" s="199"/>
      <c r="G346" s="199"/>
      <c r="H346" s="199"/>
      <c r="I346" s="199"/>
      <c r="J346" s="199"/>
      <c r="K346" s="199"/>
      <c r="L346" s="199"/>
      <c r="M346" s="199"/>
      <c r="N346" s="199"/>
      <c r="O346" s="199"/>
      <c r="P346" s="199"/>
      <c r="Q346" s="199"/>
      <c r="R346" s="199"/>
      <c r="S346" s="199"/>
      <c r="T346" s="199"/>
      <c r="U346" s="199"/>
      <c r="V346" s="199"/>
      <c r="W346" s="199"/>
      <c r="X346" s="199"/>
      <c r="Y346" s="199"/>
      <c r="Z346" s="199"/>
      <c r="AA346" s="199"/>
      <c r="AB346" s="199"/>
    </row>
    <row r="347" spans="1:28" x14ac:dyDescent="0.25">
      <c r="A347" s="199"/>
      <c r="B347" s="199"/>
      <c r="C347" s="199"/>
      <c r="D347" s="199"/>
      <c r="E347" s="199"/>
      <c r="F347" s="199"/>
      <c r="G347" s="199"/>
      <c r="H347" s="199"/>
      <c r="I347" s="199"/>
      <c r="J347" s="199"/>
      <c r="K347" s="199"/>
      <c r="L347" s="199"/>
      <c r="M347" s="199"/>
      <c r="N347" s="199"/>
      <c r="O347" s="199"/>
      <c r="P347" s="199"/>
      <c r="Q347" s="199"/>
      <c r="R347" s="199"/>
      <c r="S347" s="199"/>
      <c r="T347" s="199"/>
      <c r="U347" s="199"/>
      <c r="V347" s="199"/>
      <c r="W347" s="199"/>
      <c r="X347" s="199"/>
      <c r="Y347" s="199"/>
      <c r="Z347" s="199"/>
      <c r="AA347" s="199"/>
      <c r="AB347" s="199"/>
    </row>
    <row r="348" spans="1:28" x14ac:dyDescent="0.25">
      <c r="A348" s="199"/>
      <c r="B348" s="199"/>
      <c r="C348" s="199"/>
      <c r="D348" s="199"/>
      <c r="E348" s="199"/>
      <c r="F348" s="199"/>
      <c r="G348" s="199"/>
      <c r="H348" s="199"/>
      <c r="I348" s="199"/>
      <c r="J348" s="199"/>
      <c r="K348" s="199"/>
      <c r="L348" s="199"/>
      <c r="M348" s="199"/>
      <c r="N348" s="199"/>
      <c r="O348" s="199"/>
      <c r="P348" s="199"/>
      <c r="Q348" s="199"/>
      <c r="R348" s="199"/>
      <c r="S348" s="199"/>
      <c r="T348" s="199"/>
      <c r="U348" s="199"/>
      <c r="V348" s="199"/>
      <c r="W348" s="199"/>
      <c r="X348" s="199"/>
      <c r="Y348" s="199"/>
      <c r="Z348" s="199"/>
      <c r="AA348" s="199"/>
      <c r="AB348" s="199"/>
    </row>
    <row r="349" spans="1:28" x14ac:dyDescent="0.25">
      <c r="A349" s="199"/>
      <c r="B349" s="199"/>
      <c r="C349" s="199"/>
      <c r="D349" s="199"/>
      <c r="E349" s="199"/>
      <c r="F349" s="199"/>
      <c r="G349" s="199"/>
      <c r="H349" s="199"/>
      <c r="I349" s="199"/>
      <c r="J349" s="199"/>
      <c r="K349" s="199"/>
      <c r="L349" s="199"/>
      <c r="M349" s="199"/>
      <c r="N349" s="199"/>
      <c r="O349" s="199"/>
      <c r="P349" s="199"/>
      <c r="Q349" s="199"/>
      <c r="R349" s="199"/>
      <c r="S349" s="199"/>
      <c r="T349" s="199"/>
      <c r="U349" s="199"/>
      <c r="V349" s="199"/>
      <c r="W349" s="199"/>
      <c r="X349" s="199"/>
      <c r="Y349" s="199"/>
      <c r="Z349" s="199"/>
      <c r="AA349" s="199"/>
      <c r="AB349" s="199"/>
    </row>
    <row r="350" spans="1:28" x14ac:dyDescent="0.25">
      <c r="A350" s="199"/>
      <c r="B350" s="199"/>
      <c r="C350" s="199"/>
      <c r="D350" s="199"/>
      <c r="E350" s="199"/>
      <c r="F350" s="199"/>
      <c r="G350" s="199"/>
      <c r="H350" s="199"/>
      <c r="I350" s="199"/>
      <c r="J350" s="199"/>
      <c r="K350" s="199"/>
      <c r="L350" s="199"/>
      <c r="M350" s="199"/>
      <c r="N350" s="199"/>
      <c r="O350" s="199"/>
      <c r="P350" s="199"/>
      <c r="Q350" s="199"/>
      <c r="R350" s="199"/>
      <c r="S350" s="199"/>
      <c r="T350" s="199"/>
      <c r="U350" s="199"/>
      <c r="V350" s="199"/>
      <c r="W350" s="199"/>
      <c r="X350" s="199"/>
      <c r="Y350" s="199"/>
      <c r="Z350" s="199"/>
      <c r="AA350" s="199"/>
      <c r="AB350" s="199"/>
    </row>
    <row r="351" spans="1:28" x14ac:dyDescent="0.25">
      <c r="A351" s="199"/>
      <c r="B351" s="199"/>
      <c r="C351" s="199"/>
      <c r="D351" s="199"/>
      <c r="E351" s="199"/>
      <c r="F351" s="199"/>
      <c r="G351" s="199"/>
      <c r="H351" s="199"/>
      <c r="I351" s="199"/>
      <c r="J351" s="199"/>
      <c r="K351" s="199"/>
      <c r="L351" s="199"/>
      <c r="M351" s="199"/>
      <c r="N351" s="199"/>
      <c r="O351" s="199"/>
      <c r="P351" s="199"/>
      <c r="Q351" s="199"/>
      <c r="R351" s="199"/>
      <c r="S351" s="199"/>
      <c r="T351" s="199"/>
      <c r="U351" s="199"/>
      <c r="V351" s="199"/>
      <c r="W351" s="199"/>
      <c r="X351" s="199"/>
      <c r="Y351" s="199"/>
      <c r="Z351" s="199"/>
      <c r="AA351" s="199"/>
      <c r="AB351" s="199"/>
    </row>
    <row r="352" spans="1:28" x14ac:dyDescent="0.25">
      <c r="A352" s="199"/>
      <c r="B352" s="199"/>
      <c r="C352" s="199"/>
      <c r="D352" s="199"/>
      <c r="E352" s="199"/>
      <c r="F352" s="199"/>
      <c r="G352" s="199"/>
      <c r="H352" s="199"/>
      <c r="I352" s="199"/>
      <c r="J352" s="199"/>
      <c r="K352" s="199"/>
      <c r="L352" s="199"/>
      <c r="M352" s="199"/>
      <c r="N352" s="199"/>
      <c r="O352" s="199"/>
      <c r="P352" s="199"/>
      <c r="Q352" s="199"/>
      <c r="R352" s="199"/>
      <c r="S352" s="199"/>
      <c r="T352" s="199"/>
      <c r="U352" s="199"/>
      <c r="V352" s="199"/>
      <c r="W352" s="199"/>
      <c r="X352" s="199"/>
      <c r="Y352" s="199"/>
      <c r="Z352" s="199"/>
      <c r="AA352" s="199"/>
      <c r="AB352" s="199"/>
    </row>
    <row r="353" spans="1:28" x14ac:dyDescent="0.25">
      <c r="A353" s="199"/>
      <c r="B353" s="199"/>
      <c r="C353" s="199"/>
      <c r="D353" s="199"/>
      <c r="E353" s="199"/>
      <c r="F353" s="199"/>
      <c r="G353" s="199"/>
      <c r="H353" s="199"/>
      <c r="I353" s="199"/>
      <c r="J353" s="199"/>
      <c r="K353" s="199"/>
      <c r="L353" s="199"/>
      <c r="M353" s="199"/>
      <c r="N353" s="199"/>
      <c r="O353" s="199"/>
      <c r="P353" s="199"/>
      <c r="Q353" s="199"/>
      <c r="R353" s="199"/>
      <c r="S353" s="199"/>
      <c r="T353" s="199"/>
      <c r="U353" s="199"/>
      <c r="V353" s="199"/>
      <c r="W353" s="199"/>
      <c r="X353" s="199"/>
      <c r="Y353" s="199"/>
      <c r="Z353" s="199"/>
      <c r="AA353" s="199"/>
      <c r="AB353" s="199"/>
    </row>
    <row r="354" spans="1:28" x14ac:dyDescent="0.25">
      <c r="A354" s="199"/>
      <c r="B354" s="199"/>
      <c r="C354" s="199"/>
      <c r="D354" s="199"/>
      <c r="E354" s="199"/>
      <c r="F354" s="199"/>
      <c r="G354" s="199"/>
      <c r="H354" s="199"/>
      <c r="I354" s="199"/>
      <c r="J354" s="199"/>
      <c r="K354" s="199"/>
      <c r="L354" s="199"/>
      <c r="M354" s="199"/>
      <c r="N354" s="199"/>
      <c r="O354" s="199"/>
      <c r="P354" s="199"/>
      <c r="Q354" s="199"/>
      <c r="R354" s="199"/>
      <c r="S354" s="199"/>
      <c r="T354" s="199"/>
      <c r="U354" s="199"/>
      <c r="V354" s="199"/>
      <c r="W354" s="199"/>
      <c r="X354" s="199"/>
      <c r="Y354" s="199"/>
      <c r="Z354" s="199"/>
      <c r="AA354" s="199"/>
      <c r="AB354" s="199"/>
    </row>
    <row r="355" spans="1:28" x14ac:dyDescent="0.25">
      <c r="A355" s="199"/>
      <c r="B355" s="199"/>
      <c r="C355" s="199"/>
      <c r="D355" s="199"/>
      <c r="E355" s="199"/>
      <c r="F355" s="199"/>
      <c r="G355" s="199"/>
      <c r="H355" s="199"/>
      <c r="I355" s="199"/>
      <c r="J355" s="199"/>
      <c r="K355" s="199"/>
      <c r="L355" s="199"/>
      <c r="M355" s="199"/>
      <c r="N355" s="199"/>
      <c r="O355" s="199"/>
      <c r="P355" s="199"/>
      <c r="Q355" s="199"/>
      <c r="R355" s="199"/>
      <c r="S355" s="199"/>
      <c r="T355" s="199"/>
      <c r="U355" s="199"/>
      <c r="V355" s="199"/>
      <c r="W355" s="199"/>
      <c r="X355" s="199"/>
      <c r="Y355" s="199"/>
      <c r="Z355" s="199"/>
      <c r="AA355" s="199"/>
      <c r="AB355" s="199"/>
    </row>
    <row r="356" spans="1:28" x14ac:dyDescent="0.25">
      <c r="A356" s="199"/>
      <c r="B356" s="199"/>
      <c r="C356" s="199"/>
      <c r="D356" s="199"/>
      <c r="E356" s="199"/>
      <c r="F356" s="199"/>
      <c r="G356" s="199"/>
      <c r="H356" s="199"/>
      <c r="I356" s="199"/>
      <c r="J356" s="199"/>
      <c r="K356" s="199"/>
      <c r="L356" s="199"/>
      <c r="M356" s="199"/>
      <c r="N356" s="199"/>
      <c r="O356" s="199"/>
      <c r="P356" s="199"/>
      <c r="Q356" s="199"/>
      <c r="R356" s="199"/>
      <c r="S356" s="199"/>
      <c r="T356" s="199"/>
      <c r="U356" s="199"/>
      <c r="V356" s="199"/>
      <c r="W356" s="199"/>
      <c r="X356" s="199"/>
      <c r="Y356" s="199"/>
      <c r="Z356" s="199"/>
      <c r="AA356" s="199"/>
      <c r="AB356" s="199"/>
    </row>
    <row r="357" spans="1:28" x14ac:dyDescent="0.25">
      <c r="A357" s="199"/>
      <c r="B357" s="199"/>
      <c r="C357" s="199"/>
      <c r="D357" s="199"/>
      <c r="E357" s="199"/>
      <c r="F357" s="199"/>
      <c r="G357" s="199"/>
      <c r="H357" s="199"/>
      <c r="I357" s="199"/>
      <c r="J357" s="199"/>
      <c r="K357" s="199"/>
      <c r="L357" s="199"/>
      <c r="M357" s="199"/>
      <c r="N357" s="199"/>
      <c r="O357" s="199"/>
      <c r="P357" s="199"/>
      <c r="Q357" s="199"/>
      <c r="R357" s="199"/>
      <c r="S357" s="199"/>
      <c r="T357" s="199"/>
      <c r="U357" s="199"/>
      <c r="V357" s="199"/>
      <c r="W357" s="199"/>
      <c r="X357" s="199"/>
      <c r="Y357" s="199"/>
      <c r="Z357" s="199"/>
      <c r="AA357" s="199"/>
      <c r="AB357" s="199"/>
    </row>
    <row r="358" spans="1:28" x14ac:dyDescent="0.25">
      <c r="A358" s="199"/>
      <c r="B358" s="199"/>
      <c r="C358" s="199"/>
      <c r="D358" s="199"/>
      <c r="E358" s="199"/>
      <c r="F358" s="199"/>
      <c r="G358" s="199"/>
      <c r="H358" s="199"/>
      <c r="I358" s="199"/>
      <c r="J358" s="199"/>
      <c r="K358" s="199"/>
      <c r="L358" s="199"/>
      <c r="M358" s="199"/>
      <c r="N358" s="199"/>
      <c r="O358" s="199"/>
      <c r="P358" s="199"/>
      <c r="Q358" s="199"/>
      <c r="R358" s="199"/>
      <c r="S358" s="199"/>
      <c r="T358" s="199"/>
      <c r="U358" s="199"/>
      <c r="V358" s="199"/>
      <c r="W358" s="199"/>
      <c r="X358" s="199"/>
      <c r="Y358" s="199"/>
      <c r="Z358" s="199"/>
      <c r="AA358" s="199"/>
      <c r="AB358" s="199"/>
    </row>
    <row r="359" spans="1:28" x14ac:dyDescent="0.25">
      <c r="A359" s="199"/>
      <c r="B359" s="199"/>
      <c r="C359" s="199"/>
      <c r="D359" s="199"/>
      <c r="E359" s="199"/>
      <c r="F359" s="199"/>
      <c r="G359" s="199"/>
      <c r="H359" s="199"/>
      <c r="I359" s="199"/>
      <c r="J359" s="199"/>
      <c r="K359" s="199"/>
      <c r="L359" s="199"/>
      <c r="M359" s="199"/>
      <c r="N359" s="199"/>
      <c r="O359" s="199"/>
      <c r="P359" s="199"/>
      <c r="Q359" s="199"/>
      <c r="R359" s="199"/>
      <c r="S359" s="199"/>
      <c r="T359" s="199"/>
      <c r="U359" s="199"/>
      <c r="V359" s="199"/>
      <c r="W359" s="199"/>
      <c r="X359" s="199"/>
      <c r="Y359" s="199"/>
      <c r="Z359" s="199"/>
      <c r="AA359" s="199"/>
      <c r="AB359" s="199"/>
    </row>
    <row r="360" spans="1:28" x14ac:dyDescent="0.25">
      <c r="A360" s="199"/>
      <c r="B360" s="199"/>
      <c r="C360" s="199"/>
      <c r="D360" s="199"/>
      <c r="E360" s="199"/>
      <c r="F360" s="199"/>
      <c r="G360" s="199"/>
      <c r="H360" s="199"/>
      <c r="I360" s="199"/>
      <c r="J360" s="199"/>
      <c r="K360" s="199"/>
      <c r="L360" s="199"/>
      <c r="M360" s="199"/>
      <c r="N360" s="199"/>
      <c r="O360" s="199"/>
      <c r="P360" s="199"/>
      <c r="Q360" s="199"/>
      <c r="R360" s="199"/>
      <c r="S360" s="199"/>
      <c r="T360" s="199"/>
      <c r="U360" s="199"/>
      <c r="V360" s="199"/>
      <c r="W360" s="199"/>
      <c r="X360" s="199"/>
      <c r="Y360" s="199"/>
      <c r="Z360" s="199"/>
      <c r="AA360" s="199"/>
      <c r="AB360" s="199"/>
    </row>
    <row r="361" spans="1:28" x14ac:dyDescent="0.25">
      <c r="A361" s="199"/>
      <c r="B361" s="199"/>
      <c r="C361" s="199"/>
      <c r="D361" s="199"/>
      <c r="E361" s="199"/>
      <c r="F361" s="199"/>
      <c r="G361" s="199"/>
      <c r="H361" s="199"/>
      <c r="I361" s="199"/>
      <c r="J361" s="199"/>
      <c r="K361" s="199"/>
      <c r="L361" s="199"/>
      <c r="M361" s="199"/>
      <c r="N361" s="199"/>
      <c r="O361" s="199"/>
      <c r="P361" s="199"/>
      <c r="Q361" s="199"/>
      <c r="R361" s="199"/>
      <c r="S361" s="199"/>
      <c r="T361" s="199"/>
      <c r="U361" s="199"/>
      <c r="V361" s="199"/>
      <c r="W361" s="199"/>
      <c r="X361" s="199"/>
      <c r="Y361" s="199"/>
      <c r="Z361" s="199"/>
      <c r="AA361" s="199"/>
      <c r="AB361" s="199"/>
    </row>
    <row r="362" spans="1:28" x14ac:dyDescent="0.25">
      <c r="A362" s="199"/>
      <c r="B362" s="199"/>
      <c r="C362" s="199"/>
      <c r="D362" s="199"/>
      <c r="E362" s="199"/>
      <c r="F362" s="199"/>
      <c r="G362" s="199"/>
      <c r="H362" s="199"/>
      <c r="I362" s="199"/>
      <c r="J362" s="199"/>
      <c r="K362" s="199"/>
      <c r="L362" s="199"/>
      <c r="M362" s="199"/>
      <c r="N362" s="199"/>
      <c r="O362" s="199"/>
      <c r="P362" s="199"/>
      <c r="Q362" s="199"/>
      <c r="R362" s="199"/>
      <c r="S362" s="199"/>
      <c r="T362" s="199"/>
      <c r="U362" s="199"/>
      <c r="V362" s="199"/>
      <c r="W362" s="199"/>
      <c r="X362" s="199"/>
      <c r="Y362" s="199"/>
      <c r="Z362" s="199"/>
      <c r="AA362" s="199"/>
      <c r="AB362" s="199"/>
    </row>
    <row r="363" spans="1:28" x14ac:dyDescent="0.25">
      <c r="A363" s="199"/>
      <c r="B363" s="199"/>
      <c r="C363" s="199"/>
      <c r="D363" s="199"/>
      <c r="E363" s="199"/>
      <c r="F363" s="199"/>
      <c r="G363" s="199"/>
      <c r="H363" s="199"/>
      <c r="I363" s="199"/>
      <c r="J363" s="199"/>
      <c r="K363" s="199"/>
      <c r="L363" s="199"/>
      <c r="M363" s="199"/>
      <c r="N363" s="199"/>
      <c r="O363" s="199"/>
      <c r="P363" s="199"/>
      <c r="Q363" s="199"/>
      <c r="R363" s="199"/>
      <c r="S363" s="199"/>
      <c r="T363" s="199"/>
      <c r="U363" s="199"/>
      <c r="V363" s="199"/>
      <c r="W363" s="199"/>
      <c r="X363" s="199"/>
      <c r="Y363" s="199"/>
      <c r="Z363" s="199"/>
      <c r="AA363" s="199"/>
      <c r="AB363" s="199"/>
    </row>
    <row r="364" spans="1:28" x14ac:dyDescent="0.25">
      <c r="A364" s="199"/>
      <c r="B364" s="199"/>
      <c r="C364" s="199"/>
      <c r="D364" s="199"/>
      <c r="E364" s="199"/>
      <c r="F364" s="199"/>
      <c r="G364" s="199"/>
      <c r="H364" s="199"/>
      <c r="I364" s="199"/>
      <c r="J364" s="199"/>
      <c r="K364" s="199"/>
      <c r="L364" s="199"/>
      <c r="M364" s="199"/>
      <c r="N364" s="199"/>
      <c r="O364" s="199"/>
      <c r="P364" s="199"/>
      <c r="Q364" s="199"/>
      <c r="R364" s="199"/>
      <c r="S364" s="199"/>
      <c r="T364" s="199"/>
      <c r="U364" s="199"/>
      <c r="V364" s="199"/>
      <c r="W364" s="199"/>
      <c r="X364" s="199"/>
      <c r="Y364" s="199"/>
      <c r="Z364" s="199"/>
      <c r="AA364" s="199"/>
      <c r="AB364" s="199"/>
    </row>
    <row r="365" spans="1:28" x14ac:dyDescent="0.25">
      <c r="A365" s="199"/>
      <c r="B365" s="199"/>
      <c r="C365" s="199"/>
      <c r="D365" s="199"/>
      <c r="E365" s="199"/>
      <c r="F365" s="199"/>
      <c r="G365" s="199"/>
      <c r="H365" s="199"/>
      <c r="I365" s="199"/>
      <c r="J365" s="199"/>
      <c r="K365" s="199"/>
      <c r="L365" s="199"/>
      <c r="M365" s="199"/>
      <c r="N365" s="199"/>
      <c r="O365" s="199"/>
      <c r="P365" s="199"/>
      <c r="Q365" s="199"/>
      <c r="R365" s="199"/>
      <c r="S365" s="199"/>
      <c r="T365" s="199"/>
      <c r="U365" s="199"/>
      <c r="V365" s="199"/>
      <c r="W365" s="199"/>
      <c r="X365" s="199"/>
      <c r="Y365" s="199"/>
      <c r="Z365" s="199"/>
      <c r="AA365" s="199"/>
      <c r="AB365" s="199"/>
    </row>
    <row r="366" spans="1:28" x14ac:dyDescent="0.25">
      <c r="A366" s="199"/>
      <c r="B366" s="199"/>
      <c r="C366" s="199"/>
      <c r="D366" s="199"/>
      <c r="E366" s="199"/>
      <c r="F366" s="199"/>
      <c r="G366" s="199"/>
      <c r="H366" s="199"/>
      <c r="I366" s="199"/>
      <c r="J366" s="199"/>
      <c r="K366" s="199"/>
      <c r="L366" s="199"/>
      <c r="M366" s="199"/>
      <c r="N366" s="199"/>
      <c r="O366" s="199"/>
      <c r="P366" s="199"/>
      <c r="Q366" s="199"/>
      <c r="R366" s="199"/>
      <c r="S366" s="199"/>
      <c r="T366" s="199"/>
      <c r="U366" s="199"/>
      <c r="V366" s="199"/>
      <c r="W366" s="199"/>
      <c r="X366" s="199"/>
      <c r="Y366" s="199"/>
      <c r="Z366" s="199"/>
      <c r="AA366" s="199"/>
      <c r="AB366" s="19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7" zoomScale="70" zoomScaleNormal="60" zoomScaleSheetLayoutView="70" workbookViewId="0">
      <selection activeCell="N26" sqref="N26"/>
    </sheetView>
  </sheetViews>
  <sheetFormatPr defaultColWidth="10.7109375" defaultRowHeight="15.75" x14ac:dyDescent="0.25"/>
  <cols>
    <col min="1" max="1" width="9.5703125" style="38" customWidth="1"/>
    <col min="2" max="3" width="17.28515625" style="38" customWidth="1"/>
    <col min="4" max="4" width="16.140625" style="38" customWidth="1"/>
    <col min="5" max="6" width="24.7109375" style="38" customWidth="1"/>
    <col min="7" max="8" width="16.28515625" style="38" customWidth="1"/>
    <col min="9" max="11" width="15.85546875" style="38" customWidth="1"/>
    <col min="12" max="13" width="10.7109375" style="38" customWidth="1"/>
    <col min="14" max="15" width="11.855468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67</v>
      </c>
    </row>
    <row r="3" spans="1:20" s="16" customFormat="1" ht="18.75" customHeight="1" x14ac:dyDescent="0.3">
      <c r="H3" s="201"/>
      <c r="T3" s="13" t="s">
        <v>8</v>
      </c>
    </row>
    <row r="4" spans="1:20" s="16" customFormat="1" ht="18.75" customHeight="1" x14ac:dyDescent="0.3">
      <c r="H4" s="201"/>
      <c r="T4" s="13" t="s">
        <v>66</v>
      </c>
    </row>
    <row r="5" spans="1:20" s="16" customFormat="1" ht="18.75" customHeight="1" x14ac:dyDescent="0.3">
      <c r="H5" s="201"/>
      <c r="T5" s="13"/>
    </row>
    <row r="6" spans="1:20" s="16" customFormat="1" x14ac:dyDescent="0.2">
      <c r="A6" s="359" t="str">
        <f>'1. паспорт местоположение'!A5:C5</f>
        <v>Год раскрытия информации: 2017 год</v>
      </c>
      <c r="B6" s="359"/>
      <c r="C6" s="359"/>
      <c r="D6" s="359"/>
      <c r="E6" s="359"/>
      <c r="F6" s="359"/>
      <c r="G6" s="359"/>
      <c r="H6" s="359"/>
      <c r="I6" s="359"/>
      <c r="J6" s="359"/>
      <c r="K6" s="359"/>
      <c r="L6" s="359"/>
      <c r="M6" s="359"/>
      <c r="N6" s="359"/>
      <c r="O6" s="359"/>
      <c r="P6" s="359"/>
      <c r="Q6" s="359"/>
      <c r="R6" s="359"/>
      <c r="S6" s="359"/>
      <c r="T6" s="359"/>
    </row>
    <row r="7" spans="1:20" s="16" customFormat="1" x14ac:dyDescent="0.2">
      <c r="A7" s="180"/>
      <c r="H7" s="201"/>
    </row>
    <row r="8" spans="1:20" s="16"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6"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6" customFormat="1" ht="18.75" customHeight="1" x14ac:dyDescent="0.2">
      <c r="A10" s="366" t="str">
        <f>'1. паспорт местоположение'!A9:C9</f>
        <v xml:space="preserve">                         АО "Янтарьэнерго"                         </v>
      </c>
      <c r="B10" s="366"/>
      <c r="C10" s="366"/>
      <c r="D10" s="366"/>
      <c r="E10" s="366"/>
      <c r="F10" s="366"/>
      <c r="G10" s="366"/>
      <c r="H10" s="366"/>
      <c r="I10" s="366"/>
      <c r="J10" s="366"/>
      <c r="K10" s="366"/>
      <c r="L10" s="366"/>
      <c r="M10" s="366"/>
      <c r="N10" s="366"/>
      <c r="O10" s="366"/>
      <c r="P10" s="366"/>
      <c r="Q10" s="366"/>
      <c r="R10" s="366"/>
      <c r="S10" s="366"/>
      <c r="T10" s="366"/>
    </row>
    <row r="11" spans="1:20" s="16"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6"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6" customFormat="1" ht="18.75" customHeight="1" x14ac:dyDescent="0.2">
      <c r="A13" s="366" t="str">
        <f>'1. паспорт местоположение'!A12:C12</f>
        <v>А_prj_111001_2484</v>
      </c>
      <c r="B13" s="366"/>
      <c r="C13" s="366"/>
      <c r="D13" s="366"/>
      <c r="E13" s="366"/>
      <c r="F13" s="366"/>
      <c r="G13" s="366"/>
      <c r="H13" s="366"/>
      <c r="I13" s="366"/>
      <c r="J13" s="366"/>
      <c r="K13" s="366"/>
      <c r="L13" s="366"/>
      <c r="M13" s="366"/>
      <c r="N13" s="366"/>
      <c r="O13" s="366"/>
      <c r="P13" s="366"/>
      <c r="Q13" s="366"/>
      <c r="R13" s="366"/>
      <c r="S13" s="366"/>
      <c r="T13" s="366"/>
    </row>
    <row r="14" spans="1:20" s="16"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82"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184" customFormat="1" x14ac:dyDescent="0.2">
      <c r="A16" s="372" t="str">
        <f>'1. паспорт местоположение'!A15:C15</f>
        <v xml:space="preserve">Расширение ПС 110/15кВ О-47 "Борисово" </v>
      </c>
      <c r="B16" s="372"/>
      <c r="C16" s="372"/>
      <c r="D16" s="372"/>
      <c r="E16" s="372"/>
      <c r="F16" s="372"/>
      <c r="G16" s="372"/>
      <c r="H16" s="372"/>
      <c r="I16" s="372"/>
      <c r="J16" s="372"/>
      <c r="K16" s="372"/>
      <c r="L16" s="372"/>
      <c r="M16" s="372"/>
      <c r="N16" s="372"/>
      <c r="O16" s="372"/>
      <c r="P16" s="372"/>
      <c r="Q16" s="372"/>
      <c r="R16" s="372"/>
      <c r="S16" s="372"/>
      <c r="T16" s="372"/>
    </row>
    <row r="17" spans="1:20" s="184"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20" s="184"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20" s="184" customFormat="1" ht="15" customHeight="1" x14ac:dyDescent="0.2">
      <c r="A19" s="390" t="s">
        <v>378</v>
      </c>
      <c r="B19" s="390"/>
      <c r="C19" s="390"/>
      <c r="D19" s="390"/>
      <c r="E19" s="390"/>
      <c r="F19" s="390"/>
      <c r="G19" s="390"/>
      <c r="H19" s="390"/>
      <c r="I19" s="390"/>
      <c r="J19" s="390"/>
      <c r="K19" s="390"/>
      <c r="L19" s="390"/>
      <c r="M19" s="390"/>
      <c r="N19" s="390"/>
      <c r="O19" s="390"/>
      <c r="P19" s="390"/>
      <c r="Q19" s="390"/>
      <c r="R19" s="390"/>
      <c r="S19" s="390"/>
      <c r="T19" s="390"/>
    </row>
    <row r="20" spans="1:20" s="45"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20" ht="46.5" customHeight="1" x14ac:dyDescent="0.25">
      <c r="A21" s="392" t="s">
        <v>3</v>
      </c>
      <c r="B21" s="377" t="s">
        <v>209</v>
      </c>
      <c r="C21" s="378"/>
      <c r="D21" s="381" t="s">
        <v>125</v>
      </c>
      <c r="E21" s="377" t="s">
        <v>405</v>
      </c>
      <c r="F21" s="378"/>
      <c r="G21" s="377" t="s">
        <v>227</v>
      </c>
      <c r="H21" s="378"/>
      <c r="I21" s="377" t="s">
        <v>124</v>
      </c>
      <c r="J21" s="378"/>
      <c r="K21" s="381" t="s">
        <v>123</v>
      </c>
      <c r="L21" s="377" t="s">
        <v>122</v>
      </c>
      <c r="M21" s="378"/>
      <c r="N21" s="377" t="s">
        <v>566</v>
      </c>
      <c r="O21" s="378"/>
      <c r="P21" s="381" t="s">
        <v>121</v>
      </c>
      <c r="Q21" s="395" t="s">
        <v>120</v>
      </c>
      <c r="R21" s="396"/>
      <c r="S21" s="395" t="s">
        <v>119</v>
      </c>
      <c r="T21" s="397"/>
    </row>
    <row r="22" spans="1:20" ht="204.75" customHeight="1" x14ac:dyDescent="0.25">
      <c r="A22" s="393"/>
      <c r="B22" s="379"/>
      <c r="C22" s="380"/>
      <c r="D22" s="383"/>
      <c r="E22" s="379"/>
      <c r="F22" s="380"/>
      <c r="G22" s="379"/>
      <c r="H22" s="380"/>
      <c r="I22" s="379"/>
      <c r="J22" s="380"/>
      <c r="K22" s="382"/>
      <c r="L22" s="379"/>
      <c r="M22" s="380"/>
      <c r="N22" s="379"/>
      <c r="O22" s="380"/>
      <c r="P22" s="382"/>
      <c r="Q22" s="67" t="s">
        <v>118</v>
      </c>
      <c r="R22" s="67" t="s">
        <v>377</v>
      </c>
      <c r="S22" s="67" t="s">
        <v>117</v>
      </c>
      <c r="T22" s="67" t="s">
        <v>116</v>
      </c>
    </row>
    <row r="23" spans="1:20" ht="51.75" customHeight="1" x14ac:dyDescent="0.25">
      <c r="A23" s="394"/>
      <c r="B23" s="113" t="s">
        <v>114</v>
      </c>
      <c r="C23" s="113" t="s">
        <v>115</v>
      </c>
      <c r="D23" s="382"/>
      <c r="E23" s="113" t="s">
        <v>114</v>
      </c>
      <c r="F23" s="113" t="s">
        <v>115</v>
      </c>
      <c r="G23" s="113" t="s">
        <v>114</v>
      </c>
      <c r="H23" s="113" t="s">
        <v>115</v>
      </c>
      <c r="I23" s="113" t="s">
        <v>114</v>
      </c>
      <c r="J23" s="113" t="s">
        <v>115</v>
      </c>
      <c r="K23" s="113" t="s">
        <v>114</v>
      </c>
      <c r="L23" s="113" t="s">
        <v>114</v>
      </c>
      <c r="M23" s="113" t="s">
        <v>115</v>
      </c>
      <c r="N23" s="113" t="s">
        <v>114</v>
      </c>
      <c r="O23" s="113" t="s">
        <v>115</v>
      </c>
      <c r="P23" s="171" t="s">
        <v>114</v>
      </c>
      <c r="Q23" s="67" t="s">
        <v>114</v>
      </c>
      <c r="R23" s="67" t="s">
        <v>114</v>
      </c>
      <c r="S23" s="67" t="s">
        <v>114</v>
      </c>
      <c r="T23" s="67" t="s">
        <v>114</v>
      </c>
    </row>
    <row r="24" spans="1:20"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20" s="45" customFormat="1" ht="47.25" x14ac:dyDescent="0.25">
      <c r="A25" s="124">
        <v>1</v>
      </c>
      <c r="B25" s="384" t="s">
        <v>447</v>
      </c>
      <c r="C25" s="384" t="s">
        <v>447</v>
      </c>
      <c r="D25" s="124" t="s">
        <v>480</v>
      </c>
      <c r="E25" s="124" t="s">
        <v>451</v>
      </c>
      <c r="F25" s="124" t="s">
        <v>455</v>
      </c>
      <c r="G25" s="124" t="s">
        <v>450</v>
      </c>
      <c r="H25" s="124" t="s">
        <v>450</v>
      </c>
      <c r="I25" s="124" t="s">
        <v>449</v>
      </c>
      <c r="J25" s="125" t="s">
        <v>478</v>
      </c>
      <c r="K25" s="125" t="s">
        <v>469</v>
      </c>
      <c r="L25" s="125" t="s">
        <v>448</v>
      </c>
      <c r="M25" s="125" t="s">
        <v>448</v>
      </c>
      <c r="N25" s="124" t="s">
        <v>445</v>
      </c>
      <c r="O25" s="124" t="s">
        <v>446</v>
      </c>
      <c r="P25" s="125" t="s">
        <v>283</v>
      </c>
      <c r="Q25" s="387" t="s">
        <v>521</v>
      </c>
      <c r="R25" s="384" t="s">
        <v>522</v>
      </c>
      <c r="S25" s="387" t="s">
        <v>283</v>
      </c>
      <c r="T25" s="384" t="s">
        <v>283</v>
      </c>
    </row>
    <row r="26" spans="1:20" s="45" customFormat="1" ht="47.25" x14ac:dyDescent="0.25">
      <c r="A26" s="124">
        <v>2</v>
      </c>
      <c r="B26" s="385"/>
      <c r="C26" s="385"/>
      <c r="D26" s="124" t="s">
        <v>479</v>
      </c>
      <c r="E26" s="124" t="s">
        <v>283</v>
      </c>
      <c r="F26" s="124" t="s">
        <v>481</v>
      </c>
      <c r="G26" s="124" t="s">
        <v>283</v>
      </c>
      <c r="H26" s="124" t="s">
        <v>482</v>
      </c>
      <c r="I26" s="124" t="s">
        <v>283</v>
      </c>
      <c r="J26" s="125" t="s">
        <v>483</v>
      </c>
      <c r="K26" s="125" t="s">
        <v>283</v>
      </c>
      <c r="L26" s="125" t="s">
        <v>283</v>
      </c>
      <c r="M26" s="125" t="s">
        <v>484</v>
      </c>
      <c r="N26" s="124" t="s">
        <v>283</v>
      </c>
      <c r="O26" s="124" t="s">
        <v>283</v>
      </c>
      <c r="P26" s="125" t="s">
        <v>283</v>
      </c>
      <c r="Q26" s="388"/>
      <c r="R26" s="385"/>
      <c r="S26" s="388"/>
      <c r="T26" s="385"/>
    </row>
    <row r="27" spans="1:20" s="45" customFormat="1" ht="31.5" x14ac:dyDescent="0.25">
      <c r="A27" s="124">
        <v>3</v>
      </c>
      <c r="B27" s="385"/>
      <c r="C27" s="385"/>
      <c r="D27" s="124" t="s">
        <v>485</v>
      </c>
      <c r="E27" s="124" t="s">
        <v>283</v>
      </c>
      <c r="F27" s="124" t="s">
        <v>486</v>
      </c>
      <c r="G27" s="124" t="s">
        <v>283</v>
      </c>
      <c r="H27" s="124" t="s">
        <v>488</v>
      </c>
      <c r="I27" s="124" t="s">
        <v>283</v>
      </c>
      <c r="J27" s="125" t="s">
        <v>483</v>
      </c>
      <c r="K27" s="125" t="s">
        <v>283</v>
      </c>
      <c r="L27" s="125" t="s">
        <v>283</v>
      </c>
      <c r="M27" s="125" t="s">
        <v>487</v>
      </c>
      <c r="N27" s="124" t="s">
        <v>283</v>
      </c>
      <c r="O27" s="124" t="s">
        <v>283</v>
      </c>
      <c r="P27" s="125" t="s">
        <v>283</v>
      </c>
      <c r="Q27" s="388"/>
      <c r="R27" s="385"/>
      <c r="S27" s="388"/>
      <c r="T27" s="385"/>
    </row>
    <row r="28" spans="1:20" s="45" customFormat="1" ht="47.25" x14ac:dyDescent="0.25">
      <c r="A28" s="124">
        <v>4</v>
      </c>
      <c r="B28" s="386"/>
      <c r="C28" s="386"/>
      <c r="D28" s="124" t="s">
        <v>489</v>
      </c>
      <c r="E28" s="124" t="s">
        <v>283</v>
      </c>
      <c r="F28" s="124" t="s">
        <v>490</v>
      </c>
      <c r="G28" s="124" t="s">
        <v>283</v>
      </c>
      <c r="H28" s="124" t="s">
        <v>491</v>
      </c>
      <c r="I28" s="124" t="s">
        <v>283</v>
      </c>
      <c r="J28" s="125" t="s">
        <v>492</v>
      </c>
      <c r="K28" s="125" t="s">
        <v>283</v>
      </c>
      <c r="L28" s="125" t="s">
        <v>283</v>
      </c>
      <c r="M28" s="125" t="s">
        <v>493</v>
      </c>
      <c r="N28" s="124" t="s">
        <v>283</v>
      </c>
      <c r="O28" s="124" t="s">
        <v>494</v>
      </c>
      <c r="P28" s="125" t="s">
        <v>283</v>
      </c>
      <c r="Q28" s="389"/>
      <c r="R28" s="386"/>
      <c r="S28" s="389"/>
      <c r="T28" s="386"/>
    </row>
    <row r="29" spans="1:20" s="45" customFormat="1" x14ac:dyDescent="0.25">
      <c r="A29" s="130"/>
      <c r="B29" s="130"/>
      <c r="C29" s="130"/>
      <c r="D29" s="130"/>
      <c r="E29" s="130"/>
      <c r="F29" s="130"/>
      <c r="G29" s="130"/>
      <c r="H29" s="130"/>
      <c r="I29" s="130"/>
      <c r="J29" s="131"/>
      <c r="K29" s="131"/>
      <c r="L29" s="131"/>
      <c r="M29" s="131"/>
      <c r="N29" s="130"/>
      <c r="O29" s="130"/>
      <c r="P29" s="131"/>
      <c r="Q29" s="131"/>
      <c r="R29" s="130"/>
      <c r="S29" s="131"/>
      <c r="T29" s="130"/>
    </row>
    <row r="30" spans="1:20" s="45" customFormat="1" x14ac:dyDescent="0.25">
      <c r="A30" s="130"/>
      <c r="B30" s="130"/>
      <c r="C30" s="130"/>
      <c r="D30" s="130"/>
      <c r="E30" s="130"/>
      <c r="F30" s="130"/>
      <c r="G30" s="130"/>
      <c r="H30" s="130"/>
      <c r="I30" s="130"/>
      <c r="J30" s="131"/>
      <c r="K30" s="131"/>
      <c r="L30" s="131"/>
      <c r="M30" s="131"/>
      <c r="N30" s="130"/>
      <c r="O30" s="130"/>
      <c r="P30" s="131"/>
      <c r="Q30" s="131"/>
      <c r="R30" s="130"/>
      <c r="S30" s="131"/>
      <c r="T30" s="130"/>
    </row>
    <row r="31" spans="1:20" ht="17.25" customHeight="1" x14ac:dyDescent="0.25"/>
    <row r="32" spans="1:20" s="44" customFormat="1" ht="17.25" customHeight="1" x14ac:dyDescent="0.2"/>
    <row r="33" spans="2:113" s="44" customFormat="1" x14ac:dyDescent="0.25">
      <c r="B33" s="42" t="s">
        <v>113</v>
      </c>
      <c r="C33" s="42"/>
      <c r="D33" s="42"/>
      <c r="E33" s="42"/>
      <c r="F33" s="42"/>
      <c r="G33" s="42"/>
      <c r="H33" s="42"/>
      <c r="I33" s="42"/>
      <c r="J33" s="42"/>
      <c r="K33" s="42"/>
      <c r="L33" s="42"/>
      <c r="M33" s="42"/>
      <c r="N33" s="42"/>
      <c r="O33" s="42"/>
      <c r="P33" s="42"/>
      <c r="Q33" s="42"/>
      <c r="R33" s="42"/>
    </row>
    <row r="34" spans="2:113" x14ac:dyDescent="0.25">
      <c r="B34" s="376" t="s">
        <v>411</v>
      </c>
      <c r="C34" s="376"/>
      <c r="D34" s="376"/>
      <c r="E34" s="376"/>
      <c r="F34" s="376"/>
      <c r="G34" s="376"/>
      <c r="H34" s="376"/>
      <c r="I34" s="376"/>
      <c r="J34" s="376"/>
      <c r="K34" s="376"/>
      <c r="L34" s="376"/>
      <c r="M34" s="376"/>
      <c r="N34" s="376"/>
      <c r="O34" s="376"/>
      <c r="P34" s="376"/>
      <c r="Q34" s="376"/>
      <c r="R34" s="376"/>
    </row>
    <row r="35" spans="2:113" x14ac:dyDescent="0.25">
      <c r="B35" s="42"/>
      <c r="C35" s="42"/>
      <c r="D35" s="42"/>
      <c r="E35" s="42"/>
      <c r="F35" s="42"/>
      <c r="G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x14ac:dyDescent="0.25">
      <c r="B36" s="41" t="s">
        <v>376</v>
      </c>
      <c r="C36" s="41"/>
      <c r="D36" s="41"/>
      <c r="E36" s="41"/>
      <c r="F36" s="39"/>
      <c r="G36" s="39"/>
      <c r="H36" s="41"/>
      <c r="I36" s="41"/>
      <c r="J36" s="41"/>
      <c r="K36" s="41"/>
      <c r="L36" s="41"/>
      <c r="M36" s="41"/>
      <c r="N36" s="41"/>
      <c r="O36" s="41"/>
      <c r="P36" s="41"/>
      <c r="Q36" s="41"/>
      <c r="R36" s="41"/>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x14ac:dyDescent="0.25">
      <c r="B37" s="41" t="s">
        <v>112</v>
      </c>
      <c r="C37" s="41"/>
      <c r="D37" s="41"/>
      <c r="E37" s="41"/>
      <c r="F37" s="39"/>
      <c r="G37" s="39"/>
      <c r="H37" s="41"/>
      <c r="I37" s="41"/>
      <c r="J37" s="41"/>
      <c r="K37" s="41"/>
      <c r="L37" s="41"/>
      <c r="M37" s="41"/>
      <c r="N37" s="41"/>
      <c r="O37" s="41"/>
      <c r="P37" s="41"/>
      <c r="Q37" s="41"/>
      <c r="R37" s="41"/>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39" customFormat="1" x14ac:dyDescent="0.25">
      <c r="B38" s="41" t="s">
        <v>111</v>
      </c>
      <c r="C38" s="41"/>
      <c r="D38" s="41"/>
      <c r="E38" s="41"/>
      <c r="H38" s="41"/>
      <c r="I38" s="41"/>
      <c r="J38" s="41"/>
      <c r="K38" s="41"/>
      <c r="L38" s="41"/>
      <c r="M38" s="41"/>
      <c r="N38" s="41"/>
      <c r="O38" s="41"/>
      <c r="P38" s="41"/>
      <c r="Q38" s="41"/>
      <c r="R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110</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109</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108</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B42" s="41" t="s">
        <v>107</v>
      </c>
      <c r="C42" s="41"/>
      <c r="D42" s="41"/>
      <c r="E42" s="41"/>
      <c r="H42" s="41"/>
      <c r="I42" s="41"/>
      <c r="J42" s="41"/>
      <c r="K42" s="41"/>
      <c r="L42" s="41"/>
      <c r="M42" s="41"/>
      <c r="N42" s="41"/>
      <c r="O42" s="41"/>
      <c r="P42" s="41"/>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B43" s="41" t="s">
        <v>106</v>
      </c>
      <c r="C43" s="41"/>
      <c r="D43" s="41"/>
      <c r="E43" s="41"/>
      <c r="H43" s="41"/>
      <c r="I43" s="41"/>
      <c r="J43" s="41"/>
      <c r="K43" s="41"/>
      <c r="L43" s="41"/>
      <c r="M43" s="41"/>
      <c r="N43" s="41"/>
      <c r="O43" s="41"/>
      <c r="P43" s="41"/>
      <c r="Q43" s="41"/>
      <c r="R43" s="41"/>
      <c r="S43" s="41"/>
      <c r="T43" s="41"/>
      <c r="U43" s="41"/>
      <c r="V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row r="44" spans="2:113" s="39" customFormat="1" x14ac:dyDescent="0.25">
      <c r="B44" s="41" t="s">
        <v>105</v>
      </c>
      <c r="C44" s="41"/>
      <c r="D44" s="41"/>
      <c r="E44" s="41"/>
      <c r="H44" s="41"/>
      <c r="I44" s="41"/>
      <c r="J44" s="41"/>
      <c r="K44" s="41"/>
      <c r="L44" s="41"/>
      <c r="M44" s="41"/>
      <c r="N44" s="41"/>
      <c r="O44" s="41"/>
      <c r="P44" s="41"/>
      <c r="Q44" s="41"/>
      <c r="R44" s="41"/>
      <c r="S44" s="41"/>
      <c r="T44" s="41"/>
      <c r="U44" s="41"/>
      <c r="V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row>
    <row r="45" spans="2:113" s="39" customFormat="1" x14ac:dyDescent="0.25">
      <c r="B45" s="41" t="s">
        <v>104</v>
      </c>
      <c r="C45" s="41"/>
      <c r="D45" s="41"/>
      <c r="E45" s="41"/>
      <c r="H45" s="41"/>
      <c r="I45" s="41"/>
      <c r="J45" s="41"/>
      <c r="K45" s="41"/>
      <c r="L45" s="41"/>
      <c r="M45" s="41"/>
      <c r="N45" s="41"/>
      <c r="O45" s="41"/>
      <c r="P45" s="41"/>
      <c r="Q45" s="41"/>
      <c r="R45" s="41"/>
      <c r="S45" s="41"/>
      <c r="T45" s="41"/>
      <c r="U45" s="41"/>
      <c r="V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row>
    <row r="46" spans="2:113" s="39" customFormat="1" x14ac:dyDescent="0.25">
      <c r="Q46" s="41"/>
      <c r="R46" s="41"/>
      <c r="S46" s="41"/>
      <c r="T46" s="41"/>
      <c r="U46" s="41"/>
      <c r="V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row>
    <row r="47" spans="2:113" s="39" customFormat="1" x14ac:dyDescent="0.25">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c r="BG47" s="41"/>
      <c r="BH47" s="41"/>
      <c r="BI47" s="41"/>
      <c r="BJ47" s="41"/>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row>
  </sheetData>
  <mergeCells count="33">
    <mergeCell ref="S25:S28"/>
    <mergeCell ref="T25: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4:R34"/>
    <mergeCell ref="L21:M22"/>
    <mergeCell ref="N21:O22"/>
    <mergeCell ref="P21:P22"/>
    <mergeCell ref="D21:D23"/>
    <mergeCell ref="B21:C22"/>
    <mergeCell ref="B25:B28"/>
    <mergeCell ref="C25:C28"/>
    <mergeCell ref="Q25:Q28"/>
    <mergeCell ref="R25:R28"/>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8" sqref="E18:Y18"/>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67</v>
      </c>
    </row>
    <row r="2" spans="1:27" s="16" customFormat="1" ht="18.75" customHeight="1" x14ac:dyDescent="0.3">
      <c r="Q2" s="201"/>
      <c r="R2" s="201"/>
      <c r="AA2" s="13" t="s">
        <v>8</v>
      </c>
    </row>
    <row r="3" spans="1:27" s="16" customFormat="1" ht="18.75" customHeight="1" x14ac:dyDescent="0.3">
      <c r="Q3" s="201"/>
      <c r="R3" s="201"/>
      <c r="AA3" s="13" t="s">
        <v>66</v>
      </c>
    </row>
    <row r="4" spans="1:27" s="16" customFormat="1" x14ac:dyDescent="0.2">
      <c r="E4" s="180"/>
      <c r="Q4" s="201"/>
      <c r="R4" s="201"/>
    </row>
    <row r="5" spans="1:27" s="16" customFormat="1" x14ac:dyDescent="0.2">
      <c r="A5" s="359" t="str">
        <f>'1. паспорт местоположение'!A5:C5</f>
        <v>Год раскрытия информации: 2017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6" customFormat="1" x14ac:dyDescent="0.2">
      <c r="A6" s="170"/>
      <c r="B6" s="170"/>
      <c r="C6" s="170"/>
      <c r="D6" s="170"/>
      <c r="E6" s="170"/>
      <c r="F6" s="170"/>
      <c r="G6" s="170"/>
      <c r="H6" s="170"/>
      <c r="I6" s="170"/>
      <c r="J6" s="170"/>
      <c r="K6" s="170"/>
      <c r="L6" s="170"/>
      <c r="M6" s="170"/>
      <c r="N6" s="170"/>
      <c r="O6" s="170"/>
      <c r="P6" s="170"/>
      <c r="Q6" s="170"/>
      <c r="R6" s="170"/>
      <c r="S6" s="170"/>
      <c r="T6" s="170"/>
    </row>
    <row r="7" spans="1:27" s="16"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6" customFormat="1" ht="18.75" x14ac:dyDescent="0.2">
      <c r="E8" s="202"/>
      <c r="F8" s="202"/>
      <c r="G8" s="202"/>
      <c r="H8" s="202"/>
      <c r="I8" s="202"/>
      <c r="J8" s="202"/>
      <c r="K8" s="202"/>
      <c r="L8" s="202"/>
      <c r="M8" s="202"/>
      <c r="N8" s="202"/>
      <c r="O8" s="202"/>
      <c r="P8" s="202"/>
      <c r="Q8" s="202"/>
      <c r="R8" s="202"/>
      <c r="S8" s="167"/>
      <c r="T8" s="167"/>
      <c r="U8" s="167"/>
      <c r="V8" s="167"/>
      <c r="W8" s="167"/>
    </row>
    <row r="9" spans="1:27" s="16" customFormat="1" ht="18.75" customHeight="1" x14ac:dyDescent="0.2">
      <c r="E9" s="366" t="str">
        <f>'1. паспорт местоположение'!A9</f>
        <v xml:space="preserve">                         АО "Янтарьэнерго"                         </v>
      </c>
      <c r="F9" s="366"/>
      <c r="G9" s="366"/>
      <c r="H9" s="366"/>
      <c r="I9" s="366"/>
      <c r="J9" s="366"/>
      <c r="K9" s="366"/>
      <c r="L9" s="366"/>
      <c r="M9" s="366"/>
      <c r="N9" s="366"/>
      <c r="O9" s="366"/>
      <c r="P9" s="366"/>
      <c r="Q9" s="366"/>
      <c r="R9" s="366"/>
      <c r="S9" s="366"/>
      <c r="T9" s="366"/>
      <c r="U9" s="366"/>
      <c r="V9" s="366"/>
      <c r="W9" s="366"/>
      <c r="X9" s="366"/>
      <c r="Y9" s="366"/>
    </row>
    <row r="10" spans="1:27" s="16"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6" customFormat="1" ht="18.75" x14ac:dyDescent="0.2">
      <c r="E11" s="202"/>
      <c r="F11" s="202"/>
      <c r="G11" s="202"/>
      <c r="H11" s="202"/>
      <c r="I11" s="202"/>
      <c r="J11" s="202"/>
      <c r="K11" s="202"/>
      <c r="L11" s="202"/>
      <c r="M11" s="202"/>
      <c r="N11" s="202"/>
      <c r="O11" s="202"/>
      <c r="P11" s="202"/>
      <c r="Q11" s="202"/>
      <c r="R11" s="202"/>
      <c r="S11" s="167"/>
      <c r="T11" s="167"/>
      <c r="U11" s="167"/>
      <c r="V11" s="167"/>
      <c r="W11" s="167"/>
    </row>
    <row r="12" spans="1:27" s="16" customFormat="1" ht="18.75" customHeight="1" x14ac:dyDescent="0.2">
      <c r="E12" s="366" t="str">
        <f>'1. паспорт местоположение'!A12</f>
        <v>А_prj_111001_2484</v>
      </c>
      <c r="F12" s="366"/>
      <c r="G12" s="366"/>
      <c r="H12" s="366"/>
      <c r="I12" s="366"/>
      <c r="J12" s="366"/>
      <c r="K12" s="366"/>
      <c r="L12" s="366"/>
      <c r="M12" s="366"/>
      <c r="N12" s="366"/>
      <c r="O12" s="366"/>
      <c r="P12" s="366"/>
      <c r="Q12" s="366"/>
      <c r="R12" s="366"/>
      <c r="S12" s="366"/>
      <c r="T12" s="366"/>
      <c r="U12" s="366"/>
      <c r="V12" s="366"/>
      <c r="W12" s="366"/>
      <c r="X12" s="366"/>
      <c r="Y12" s="366"/>
    </row>
    <row r="13" spans="1:27" s="16"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82" customFormat="1" ht="15.75" customHeight="1" x14ac:dyDescent="0.2">
      <c r="E14" s="181"/>
      <c r="F14" s="181"/>
      <c r="G14" s="181"/>
      <c r="H14" s="181"/>
      <c r="I14" s="181"/>
      <c r="J14" s="181"/>
      <c r="K14" s="181"/>
      <c r="L14" s="181"/>
      <c r="M14" s="181"/>
      <c r="N14" s="181"/>
      <c r="O14" s="181"/>
      <c r="P14" s="181"/>
      <c r="Q14" s="181"/>
      <c r="R14" s="181"/>
      <c r="S14" s="181"/>
      <c r="T14" s="181"/>
      <c r="U14" s="181"/>
      <c r="V14" s="181"/>
      <c r="W14" s="181"/>
    </row>
    <row r="15" spans="1:27" s="184" customFormat="1" x14ac:dyDescent="0.2">
      <c r="E15" s="372" t="str">
        <f>'1. паспорт местоположение'!A15</f>
        <v xml:space="preserve">Расширение ПС 110/15кВ О-47 "Борисово" </v>
      </c>
      <c r="F15" s="372"/>
      <c r="G15" s="372"/>
      <c r="H15" s="372"/>
      <c r="I15" s="372"/>
      <c r="J15" s="372"/>
      <c r="K15" s="372"/>
      <c r="L15" s="372"/>
      <c r="M15" s="372"/>
      <c r="N15" s="372"/>
      <c r="O15" s="372"/>
      <c r="P15" s="372"/>
      <c r="Q15" s="372"/>
      <c r="R15" s="372"/>
      <c r="S15" s="372"/>
      <c r="T15" s="372"/>
      <c r="U15" s="372"/>
      <c r="V15" s="372"/>
      <c r="W15" s="372"/>
      <c r="X15" s="372"/>
      <c r="Y15" s="372"/>
    </row>
    <row r="16" spans="1:27" s="184"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84" customFormat="1" ht="15" customHeight="1" x14ac:dyDescent="0.2">
      <c r="E17" s="186"/>
      <c r="F17" s="186"/>
      <c r="G17" s="186"/>
      <c r="H17" s="186"/>
      <c r="I17" s="186"/>
      <c r="J17" s="186"/>
      <c r="K17" s="186"/>
      <c r="L17" s="186"/>
      <c r="M17" s="186"/>
      <c r="N17" s="186"/>
      <c r="O17" s="186"/>
      <c r="P17" s="186"/>
      <c r="Q17" s="186"/>
      <c r="R17" s="186"/>
      <c r="S17" s="186"/>
      <c r="T17" s="186"/>
      <c r="U17" s="186"/>
      <c r="V17" s="186"/>
      <c r="W17" s="186"/>
    </row>
    <row r="18" spans="1:27" s="184" customFormat="1" ht="15" customHeight="1" x14ac:dyDescent="0.2">
      <c r="E18" s="390"/>
      <c r="F18" s="390"/>
      <c r="G18" s="390"/>
      <c r="H18" s="390"/>
      <c r="I18" s="390"/>
      <c r="J18" s="390"/>
      <c r="K18" s="390"/>
      <c r="L18" s="390"/>
      <c r="M18" s="390"/>
      <c r="N18" s="390"/>
      <c r="O18" s="390"/>
      <c r="P18" s="390"/>
      <c r="Q18" s="390"/>
      <c r="R18" s="390"/>
      <c r="S18" s="390"/>
      <c r="T18" s="390"/>
      <c r="U18" s="390"/>
      <c r="V18" s="390"/>
      <c r="W18" s="390"/>
      <c r="X18" s="390"/>
      <c r="Y18" s="390"/>
    </row>
    <row r="19" spans="1:27" ht="25.5" customHeight="1" x14ac:dyDescent="0.25">
      <c r="A19" s="390" t="s">
        <v>380</v>
      </c>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row>
    <row r="20" spans="1:27" s="45" customFormat="1" ht="21" customHeight="1" x14ac:dyDescent="0.25"/>
    <row r="21" spans="1:27" ht="15.75" customHeight="1" x14ac:dyDescent="0.25">
      <c r="A21" s="398" t="s">
        <v>3</v>
      </c>
      <c r="B21" s="401" t="s">
        <v>387</v>
      </c>
      <c r="C21" s="402"/>
      <c r="D21" s="401" t="s">
        <v>389</v>
      </c>
      <c r="E21" s="402"/>
      <c r="F21" s="395" t="s">
        <v>97</v>
      </c>
      <c r="G21" s="397"/>
      <c r="H21" s="397"/>
      <c r="I21" s="396"/>
      <c r="J21" s="398" t="s">
        <v>390</v>
      </c>
      <c r="K21" s="401" t="s">
        <v>391</v>
      </c>
      <c r="L21" s="402"/>
      <c r="M21" s="401" t="s">
        <v>392</v>
      </c>
      <c r="N21" s="402"/>
      <c r="O21" s="401" t="s">
        <v>379</v>
      </c>
      <c r="P21" s="402"/>
      <c r="Q21" s="401" t="s">
        <v>130</v>
      </c>
      <c r="R21" s="402"/>
      <c r="S21" s="398" t="s">
        <v>129</v>
      </c>
      <c r="T21" s="398" t="s">
        <v>393</v>
      </c>
      <c r="U21" s="398" t="s">
        <v>388</v>
      </c>
      <c r="V21" s="401" t="s">
        <v>128</v>
      </c>
      <c r="W21" s="402"/>
      <c r="X21" s="395" t="s">
        <v>120</v>
      </c>
      <c r="Y21" s="397"/>
      <c r="Z21" s="395" t="s">
        <v>119</v>
      </c>
      <c r="AA21" s="397"/>
    </row>
    <row r="22" spans="1:27" ht="216" customHeight="1" x14ac:dyDescent="0.25">
      <c r="A22" s="399"/>
      <c r="B22" s="403"/>
      <c r="C22" s="404"/>
      <c r="D22" s="403"/>
      <c r="E22" s="404"/>
      <c r="F22" s="395" t="s">
        <v>127</v>
      </c>
      <c r="G22" s="396"/>
      <c r="H22" s="395" t="s">
        <v>126</v>
      </c>
      <c r="I22" s="396"/>
      <c r="J22" s="400"/>
      <c r="K22" s="403"/>
      <c r="L22" s="404"/>
      <c r="M22" s="403"/>
      <c r="N22" s="404"/>
      <c r="O22" s="403"/>
      <c r="P22" s="404"/>
      <c r="Q22" s="403"/>
      <c r="R22" s="404"/>
      <c r="S22" s="400"/>
      <c r="T22" s="400"/>
      <c r="U22" s="400"/>
      <c r="V22" s="403"/>
      <c r="W22" s="404"/>
      <c r="X22" s="67" t="s">
        <v>118</v>
      </c>
      <c r="Y22" s="67" t="s">
        <v>377</v>
      </c>
      <c r="Z22" s="67" t="s">
        <v>117</v>
      </c>
      <c r="AA22" s="67" t="s">
        <v>116</v>
      </c>
    </row>
    <row r="23" spans="1:27" ht="60" customHeight="1" x14ac:dyDescent="0.25">
      <c r="A23" s="400"/>
      <c r="B23" s="172" t="s">
        <v>114</v>
      </c>
      <c r="C23" s="172" t="s">
        <v>115</v>
      </c>
      <c r="D23" s="172" t="s">
        <v>114</v>
      </c>
      <c r="E23" s="172" t="s">
        <v>115</v>
      </c>
      <c r="F23" s="172" t="s">
        <v>114</v>
      </c>
      <c r="G23" s="172" t="s">
        <v>115</v>
      </c>
      <c r="H23" s="172" t="s">
        <v>114</v>
      </c>
      <c r="I23" s="172" t="s">
        <v>115</v>
      </c>
      <c r="J23" s="172" t="s">
        <v>114</v>
      </c>
      <c r="K23" s="172" t="s">
        <v>114</v>
      </c>
      <c r="L23" s="172" t="s">
        <v>115</v>
      </c>
      <c r="M23" s="172" t="s">
        <v>114</v>
      </c>
      <c r="N23" s="172" t="s">
        <v>115</v>
      </c>
      <c r="O23" s="172" t="s">
        <v>114</v>
      </c>
      <c r="P23" s="172" t="s">
        <v>115</v>
      </c>
      <c r="Q23" s="172" t="s">
        <v>114</v>
      </c>
      <c r="R23" s="172" t="s">
        <v>115</v>
      </c>
      <c r="S23" s="172" t="s">
        <v>114</v>
      </c>
      <c r="T23" s="172" t="s">
        <v>114</v>
      </c>
      <c r="U23" s="172" t="s">
        <v>114</v>
      </c>
      <c r="V23" s="172" t="s">
        <v>114</v>
      </c>
      <c r="W23" s="172" t="s">
        <v>115</v>
      </c>
      <c r="X23" s="172" t="s">
        <v>114</v>
      </c>
      <c r="Y23" s="172" t="s">
        <v>114</v>
      </c>
      <c r="Z23" s="67" t="s">
        <v>114</v>
      </c>
      <c r="AA23" s="67" t="s">
        <v>114</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45" customFormat="1" ht="24" customHeight="1" x14ac:dyDescent="0.25">
      <c r="A25" s="72"/>
      <c r="B25" s="72"/>
      <c r="C25" s="72"/>
      <c r="D25" s="72"/>
      <c r="E25" s="73"/>
      <c r="F25" s="73"/>
      <c r="G25" s="74"/>
      <c r="H25" s="74"/>
      <c r="I25" s="74"/>
      <c r="J25" s="75"/>
      <c r="K25" s="75"/>
      <c r="L25" s="76"/>
      <c r="M25" s="76"/>
      <c r="N25" s="77"/>
      <c r="O25" s="77"/>
      <c r="P25" s="77"/>
      <c r="Q25" s="77"/>
      <c r="R25" s="74"/>
      <c r="S25" s="75"/>
      <c r="T25" s="75"/>
      <c r="U25" s="75"/>
      <c r="V25" s="75"/>
      <c r="W25" s="77"/>
      <c r="X25" s="72"/>
      <c r="Y25" s="72"/>
      <c r="Z25" s="72"/>
      <c r="AA25" s="72"/>
    </row>
    <row r="26" spans="1:27" ht="3" customHeight="1" x14ac:dyDescent="0.25">
      <c r="X26" s="68"/>
      <c r="Y26" s="69"/>
      <c r="Z26" s="39"/>
      <c r="AA26" s="39"/>
    </row>
    <row r="27" spans="1:27" s="44" customFormat="1" ht="12.75" x14ac:dyDescent="0.2">
      <c r="X27" s="70"/>
      <c r="Y27" s="70"/>
      <c r="Z27" s="70"/>
      <c r="AA27" s="70"/>
    </row>
    <row r="28" spans="1:27" s="44"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32" sqref="C32"/>
    </sheetView>
  </sheetViews>
  <sheetFormatPr defaultColWidth="9.140625" defaultRowHeight="15" x14ac:dyDescent="0.25"/>
  <cols>
    <col min="1" max="1" width="6.140625" style="200" customWidth="1"/>
    <col min="2" max="2" width="53.5703125" style="200" customWidth="1"/>
    <col min="3" max="3" width="98.28515625" style="200" customWidth="1"/>
    <col min="4" max="4" width="14.42578125" style="200" customWidth="1"/>
    <col min="5" max="5" width="36.5703125" style="200" customWidth="1"/>
    <col min="6" max="6" width="20" style="200" customWidth="1"/>
    <col min="7" max="7" width="25.5703125" style="200" customWidth="1"/>
    <col min="8" max="8" width="16.42578125" style="200" customWidth="1"/>
    <col min="9" max="16384" width="9.140625" style="200"/>
  </cols>
  <sheetData>
    <row r="1" spans="1:29" s="16" customFormat="1" ht="18.75" customHeight="1" x14ac:dyDescent="0.2">
      <c r="C1" s="33" t="s">
        <v>67</v>
      </c>
      <c r="E1" s="201"/>
      <c r="F1" s="201"/>
    </row>
    <row r="2" spans="1:29" s="16" customFormat="1" ht="18.75" customHeight="1" x14ac:dyDescent="0.3">
      <c r="C2" s="13" t="s">
        <v>8</v>
      </c>
      <c r="E2" s="201"/>
      <c r="F2" s="201"/>
    </row>
    <row r="3" spans="1:29" s="16" customFormat="1" ht="18.75" x14ac:dyDescent="0.3">
      <c r="A3" s="180"/>
      <c r="C3" s="13" t="s">
        <v>66</v>
      </c>
      <c r="E3" s="201"/>
      <c r="F3" s="201"/>
    </row>
    <row r="4" spans="1:29" s="16" customFormat="1" ht="18.75" x14ac:dyDescent="0.3">
      <c r="A4" s="180"/>
      <c r="C4" s="13"/>
      <c r="E4" s="201"/>
      <c r="F4" s="201"/>
    </row>
    <row r="5" spans="1:29" s="16" customFormat="1" ht="15.75" x14ac:dyDescent="0.2">
      <c r="A5" s="359" t="str">
        <f>'1. паспорт местоположение'!A5:C5</f>
        <v>Год раскрытия информации: 2017 год</v>
      </c>
      <c r="B5" s="359"/>
      <c r="C5" s="359"/>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6" customFormat="1" ht="18.75" x14ac:dyDescent="0.3">
      <c r="A6" s="180"/>
      <c r="E6" s="201"/>
      <c r="F6" s="201"/>
      <c r="G6" s="13"/>
    </row>
    <row r="7" spans="1:29" s="16" customFormat="1" ht="18.75" x14ac:dyDescent="0.2">
      <c r="A7" s="365" t="s">
        <v>7</v>
      </c>
      <c r="B7" s="365"/>
      <c r="C7" s="365"/>
      <c r="D7" s="167"/>
      <c r="E7" s="167"/>
      <c r="F7" s="167"/>
      <c r="G7" s="167"/>
      <c r="H7" s="167"/>
      <c r="I7" s="167"/>
      <c r="J7" s="167"/>
      <c r="K7" s="167"/>
      <c r="L7" s="167"/>
      <c r="M7" s="167"/>
      <c r="N7" s="167"/>
      <c r="O7" s="167"/>
      <c r="P7" s="167"/>
      <c r="Q7" s="167"/>
      <c r="R7" s="167"/>
      <c r="S7" s="167"/>
      <c r="T7" s="167"/>
      <c r="U7" s="167"/>
    </row>
    <row r="8" spans="1:29" s="16" customFormat="1" ht="18.75" x14ac:dyDescent="0.2">
      <c r="A8" s="365"/>
      <c r="B8" s="365"/>
      <c r="C8" s="365"/>
      <c r="D8" s="202"/>
      <c r="E8" s="202"/>
      <c r="F8" s="202"/>
      <c r="G8" s="202"/>
      <c r="H8" s="167"/>
      <c r="I8" s="167"/>
      <c r="J8" s="167"/>
      <c r="K8" s="167"/>
      <c r="L8" s="167"/>
      <c r="M8" s="167"/>
      <c r="N8" s="167"/>
      <c r="O8" s="167"/>
      <c r="P8" s="167"/>
      <c r="Q8" s="167"/>
      <c r="R8" s="167"/>
      <c r="S8" s="167"/>
      <c r="T8" s="167"/>
      <c r="U8" s="167"/>
    </row>
    <row r="9" spans="1:29" s="16" customFormat="1" ht="18.75" x14ac:dyDescent="0.2">
      <c r="A9" s="366" t="str">
        <f>'1. паспорт местоположение'!A9:C9</f>
        <v xml:space="preserve">                         АО "Янтарьэнерго"                         </v>
      </c>
      <c r="B9" s="366"/>
      <c r="C9" s="366"/>
      <c r="D9" s="183"/>
      <c r="E9" s="183"/>
      <c r="F9" s="183"/>
      <c r="G9" s="183"/>
      <c r="H9" s="167"/>
      <c r="I9" s="167"/>
      <c r="J9" s="167"/>
      <c r="K9" s="167"/>
      <c r="L9" s="167"/>
      <c r="M9" s="167"/>
      <c r="N9" s="167"/>
      <c r="O9" s="167"/>
      <c r="P9" s="167"/>
      <c r="Q9" s="167"/>
      <c r="R9" s="167"/>
      <c r="S9" s="167"/>
      <c r="T9" s="167"/>
      <c r="U9" s="167"/>
    </row>
    <row r="10" spans="1:29" s="16" customFormat="1" ht="18.75" x14ac:dyDescent="0.2">
      <c r="A10" s="370" t="s">
        <v>6</v>
      </c>
      <c r="B10" s="370"/>
      <c r="C10" s="370"/>
      <c r="D10" s="185"/>
      <c r="E10" s="185"/>
      <c r="F10" s="185"/>
      <c r="G10" s="185"/>
      <c r="H10" s="167"/>
      <c r="I10" s="167"/>
      <c r="J10" s="167"/>
      <c r="K10" s="167"/>
      <c r="L10" s="167"/>
      <c r="M10" s="167"/>
      <c r="N10" s="167"/>
      <c r="O10" s="167"/>
      <c r="P10" s="167"/>
      <c r="Q10" s="167"/>
      <c r="R10" s="167"/>
      <c r="S10" s="167"/>
      <c r="T10" s="167"/>
      <c r="U10" s="167"/>
    </row>
    <row r="11" spans="1:29" s="16" customFormat="1" ht="18.75" x14ac:dyDescent="0.2">
      <c r="A11" s="365"/>
      <c r="B11" s="365"/>
      <c r="C11" s="365"/>
      <c r="D11" s="202"/>
      <c r="E11" s="202"/>
      <c r="F11" s="202"/>
      <c r="G11" s="202"/>
      <c r="H11" s="167"/>
      <c r="I11" s="167"/>
      <c r="J11" s="167"/>
      <c r="K11" s="167"/>
      <c r="L11" s="167"/>
      <c r="M11" s="167"/>
      <c r="N11" s="167"/>
      <c r="O11" s="167"/>
      <c r="P11" s="167"/>
      <c r="Q11" s="167"/>
      <c r="R11" s="167"/>
      <c r="S11" s="167"/>
      <c r="T11" s="167"/>
      <c r="U11" s="167"/>
    </row>
    <row r="12" spans="1:29" s="16" customFormat="1" ht="18.75" x14ac:dyDescent="0.2">
      <c r="A12" s="366" t="str">
        <f>'1. паспорт местоположение'!A12:C12</f>
        <v>А_prj_111001_2484</v>
      </c>
      <c r="B12" s="366"/>
      <c r="C12" s="366"/>
      <c r="D12" s="183"/>
      <c r="E12" s="183"/>
      <c r="F12" s="183"/>
      <c r="G12" s="183"/>
      <c r="H12" s="167"/>
      <c r="I12" s="167"/>
      <c r="J12" s="167"/>
      <c r="K12" s="167"/>
      <c r="L12" s="167"/>
      <c r="M12" s="167"/>
      <c r="N12" s="167"/>
      <c r="O12" s="167"/>
      <c r="P12" s="167"/>
      <c r="Q12" s="167"/>
      <c r="R12" s="167"/>
      <c r="S12" s="167"/>
      <c r="T12" s="167"/>
      <c r="U12" s="167"/>
    </row>
    <row r="13" spans="1:29" s="16" customFormat="1" ht="18.75" x14ac:dyDescent="0.2">
      <c r="A13" s="370" t="s">
        <v>5</v>
      </c>
      <c r="B13" s="370"/>
      <c r="C13" s="370"/>
      <c r="D13" s="185"/>
      <c r="E13" s="185"/>
      <c r="F13" s="185"/>
      <c r="G13" s="185"/>
      <c r="H13" s="167"/>
      <c r="I13" s="167"/>
      <c r="J13" s="167"/>
      <c r="K13" s="167"/>
      <c r="L13" s="167"/>
      <c r="M13" s="167"/>
      <c r="N13" s="167"/>
      <c r="O13" s="167"/>
      <c r="P13" s="167"/>
      <c r="Q13" s="167"/>
      <c r="R13" s="167"/>
      <c r="S13" s="167"/>
      <c r="T13" s="167"/>
      <c r="U13" s="167"/>
    </row>
    <row r="14" spans="1:29" s="182" customFormat="1" ht="15.75" customHeight="1" x14ac:dyDescent="0.2">
      <c r="A14" s="371"/>
      <c r="B14" s="371"/>
      <c r="C14" s="371"/>
      <c r="D14" s="181"/>
      <c r="E14" s="181"/>
      <c r="F14" s="181"/>
      <c r="G14" s="181"/>
      <c r="H14" s="181"/>
      <c r="I14" s="181"/>
      <c r="J14" s="181"/>
      <c r="K14" s="181"/>
      <c r="L14" s="181"/>
      <c r="M14" s="181"/>
      <c r="N14" s="181"/>
      <c r="O14" s="181"/>
      <c r="P14" s="181"/>
      <c r="Q14" s="181"/>
      <c r="R14" s="181"/>
      <c r="S14" s="181"/>
      <c r="T14" s="181"/>
      <c r="U14" s="181"/>
    </row>
    <row r="15" spans="1:29" s="184" customFormat="1" ht="40.5" customHeight="1" x14ac:dyDescent="0.2">
      <c r="A15" s="372" t="str">
        <f>'1. паспорт местоположение'!A15:C15</f>
        <v xml:space="preserve">Расширение ПС 110/15кВ О-47 "Борисово" </v>
      </c>
      <c r="B15" s="372"/>
      <c r="C15" s="372"/>
      <c r="D15" s="183"/>
      <c r="E15" s="183"/>
      <c r="F15" s="183"/>
      <c r="G15" s="183"/>
      <c r="H15" s="183"/>
      <c r="I15" s="183"/>
      <c r="J15" s="183"/>
      <c r="K15" s="183"/>
      <c r="L15" s="183"/>
      <c r="M15" s="183"/>
      <c r="N15" s="183"/>
      <c r="O15" s="183"/>
      <c r="P15" s="183"/>
      <c r="Q15" s="183"/>
      <c r="R15" s="183"/>
      <c r="S15" s="183"/>
      <c r="T15" s="183"/>
      <c r="U15" s="183"/>
    </row>
    <row r="16" spans="1:29" s="184" customFormat="1" ht="15" customHeight="1" x14ac:dyDescent="0.2">
      <c r="A16" s="370" t="s">
        <v>4</v>
      </c>
      <c r="B16" s="370"/>
      <c r="C16" s="370"/>
      <c r="D16" s="185"/>
      <c r="E16" s="185"/>
      <c r="F16" s="185"/>
      <c r="G16" s="185"/>
      <c r="H16" s="185"/>
      <c r="I16" s="185"/>
      <c r="J16" s="185"/>
      <c r="K16" s="185"/>
      <c r="L16" s="185"/>
      <c r="M16" s="185"/>
      <c r="N16" s="185"/>
      <c r="O16" s="185"/>
      <c r="P16" s="185"/>
      <c r="Q16" s="185"/>
      <c r="R16" s="185"/>
      <c r="S16" s="185"/>
      <c r="T16" s="185"/>
      <c r="U16" s="185"/>
    </row>
    <row r="17" spans="1:21" s="184" customFormat="1" ht="15" customHeight="1" x14ac:dyDescent="0.2">
      <c r="A17" s="373"/>
      <c r="B17" s="373"/>
      <c r="C17" s="373"/>
      <c r="D17" s="186"/>
      <c r="E17" s="186"/>
      <c r="F17" s="186"/>
      <c r="G17" s="186"/>
      <c r="H17" s="186"/>
      <c r="I17" s="186"/>
      <c r="J17" s="186"/>
      <c r="K17" s="186"/>
      <c r="L17" s="186"/>
      <c r="M17" s="186"/>
      <c r="N17" s="186"/>
      <c r="O17" s="186"/>
      <c r="P17" s="186"/>
      <c r="Q17" s="186"/>
      <c r="R17" s="186"/>
    </row>
    <row r="18" spans="1:21" s="184" customFormat="1" ht="27.75" customHeight="1" x14ac:dyDescent="0.2">
      <c r="A18" s="374" t="s">
        <v>372</v>
      </c>
      <c r="B18" s="374"/>
      <c r="C18" s="374"/>
      <c r="D18" s="187"/>
      <c r="E18" s="187"/>
      <c r="F18" s="187"/>
      <c r="G18" s="187"/>
      <c r="H18" s="187"/>
      <c r="I18" s="187"/>
      <c r="J18" s="187"/>
      <c r="K18" s="187"/>
      <c r="L18" s="187"/>
      <c r="M18" s="187"/>
      <c r="N18" s="187"/>
      <c r="O18" s="187"/>
      <c r="P18" s="187"/>
      <c r="Q18" s="187"/>
      <c r="R18" s="187"/>
      <c r="S18" s="187"/>
      <c r="T18" s="187"/>
      <c r="U18" s="187"/>
    </row>
    <row r="19" spans="1:21" s="184" customFormat="1" ht="15" customHeight="1" x14ac:dyDescent="0.2">
      <c r="A19" s="185"/>
      <c r="B19" s="185"/>
      <c r="C19" s="185"/>
      <c r="D19" s="185"/>
      <c r="E19" s="185"/>
      <c r="F19" s="185"/>
      <c r="G19" s="185"/>
      <c r="H19" s="186"/>
      <c r="I19" s="186"/>
      <c r="J19" s="186"/>
      <c r="K19" s="186"/>
      <c r="L19" s="186"/>
      <c r="M19" s="186"/>
      <c r="N19" s="186"/>
      <c r="O19" s="186"/>
      <c r="P19" s="186"/>
      <c r="Q19" s="186"/>
      <c r="R19" s="186"/>
    </row>
    <row r="20" spans="1:21" s="184" customFormat="1" ht="39.75" customHeight="1" x14ac:dyDescent="0.2">
      <c r="A20" s="203" t="s">
        <v>3</v>
      </c>
      <c r="B20" s="193" t="s">
        <v>65</v>
      </c>
      <c r="C20" s="204" t="s">
        <v>64</v>
      </c>
      <c r="D20" s="205"/>
      <c r="E20" s="205"/>
      <c r="F20" s="205"/>
      <c r="G20" s="205"/>
      <c r="H20" s="190"/>
      <c r="I20" s="190"/>
      <c r="J20" s="190"/>
      <c r="K20" s="190"/>
      <c r="L20" s="190"/>
      <c r="M20" s="190"/>
      <c r="N20" s="190"/>
      <c r="O20" s="190"/>
      <c r="P20" s="190"/>
      <c r="Q20" s="190"/>
      <c r="R20" s="190"/>
      <c r="S20" s="191"/>
      <c r="T20" s="191"/>
      <c r="U20" s="191"/>
    </row>
    <row r="21" spans="1:21" s="184" customFormat="1" ht="16.5" customHeight="1" x14ac:dyDescent="0.2">
      <c r="A21" s="204">
        <v>1</v>
      </c>
      <c r="B21" s="193">
        <v>2</v>
      </c>
      <c r="C21" s="204">
        <v>3</v>
      </c>
      <c r="D21" s="205"/>
      <c r="E21" s="205"/>
      <c r="F21" s="205"/>
      <c r="G21" s="205"/>
      <c r="H21" s="190"/>
      <c r="I21" s="190"/>
      <c r="J21" s="190"/>
      <c r="K21" s="190"/>
      <c r="L21" s="190"/>
      <c r="M21" s="190"/>
      <c r="N21" s="190"/>
      <c r="O21" s="190"/>
      <c r="P21" s="190"/>
      <c r="Q21" s="190"/>
      <c r="R21" s="190"/>
      <c r="S21" s="191"/>
      <c r="T21" s="191"/>
      <c r="U21" s="191"/>
    </row>
    <row r="22" spans="1:21" s="184" customFormat="1" ht="78.599999999999994" customHeight="1" x14ac:dyDescent="0.2">
      <c r="A22" s="206" t="s">
        <v>63</v>
      </c>
      <c r="B22" s="24" t="s">
        <v>385</v>
      </c>
      <c r="C22" s="23" t="s">
        <v>453</v>
      </c>
      <c r="D22" s="205"/>
      <c r="E22" s="205"/>
      <c r="F22" s="190"/>
      <c r="G22" s="190"/>
      <c r="H22" s="190"/>
      <c r="I22" s="190"/>
      <c r="J22" s="190"/>
      <c r="K22" s="190"/>
      <c r="L22" s="190"/>
      <c r="M22" s="190"/>
      <c r="N22" s="190"/>
      <c r="O22" s="190"/>
      <c r="P22" s="190"/>
      <c r="Q22" s="191"/>
      <c r="R22" s="191"/>
      <c r="S22" s="191"/>
      <c r="T22" s="191"/>
      <c r="U22" s="191"/>
    </row>
    <row r="23" spans="1:21" ht="42.75" customHeight="1" x14ac:dyDescent="0.25">
      <c r="A23" s="206" t="s">
        <v>61</v>
      </c>
      <c r="B23" s="207" t="s">
        <v>58</v>
      </c>
      <c r="C23" s="208" t="s">
        <v>477</v>
      </c>
      <c r="D23" s="199"/>
      <c r="E23" s="199"/>
      <c r="F23" s="199"/>
      <c r="G23" s="199"/>
      <c r="H23" s="199"/>
      <c r="I23" s="199"/>
      <c r="J23" s="199"/>
      <c r="K23" s="199"/>
      <c r="L23" s="199"/>
      <c r="M23" s="199"/>
      <c r="N23" s="199"/>
      <c r="O23" s="199"/>
      <c r="P23" s="199"/>
      <c r="Q23" s="199"/>
      <c r="R23" s="199"/>
      <c r="S23" s="199"/>
      <c r="T23" s="199"/>
      <c r="U23" s="199"/>
    </row>
    <row r="24" spans="1:21" ht="63" customHeight="1" x14ac:dyDescent="0.25">
      <c r="A24" s="206" t="s">
        <v>60</v>
      </c>
      <c r="B24" s="207" t="s">
        <v>476</v>
      </c>
      <c r="C24" s="203" t="s">
        <v>454</v>
      </c>
      <c r="D24" s="199"/>
      <c r="E24" s="199"/>
      <c r="F24" s="199"/>
      <c r="G24" s="199"/>
      <c r="H24" s="199"/>
      <c r="I24" s="199"/>
      <c r="J24" s="199"/>
      <c r="K24" s="199"/>
      <c r="L24" s="199"/>
      <c r="M24" s="199"/>
      <c r="N24" s="199"/>
      <c r="O24" s="199"/>
      <c r="P24" s="199"/>
      <c r="Q24" s="199"/>
      <c r="R24" s="199"/>
      <c r="S24" s="199"/>
      <c r="T24" s="199"/>
      <c r="U24" s="199"/>
    </row>
    <row r="25" spans="1:21" ht="63" customHeight="1" x14ac:dyDescent="0.25">
      <c r="A25" s="206" t="s">
        <v>59</v>
      </c>
      <c r="B25" s="207" t="s">
        <v>404</v>
      </c>
      <c r="C25" s="203" t="s">
        <v>525</v>
      </c>
      <c r="D25" s="199"/>
      <c r="E25" s="199"/>
      <c r="F25" s="199"/>
      <c r="G25" s="199"/>
      <c r="H25" s="199"/>
      <c r="I25" s="199"/>
      <c r="J25" s="199"/>
      <c r="K25" s="199"/>
      <c r="L25" s="199"/>
      <c r="M25" s="199"/>
      <c r="N25" s="199"/>
      <c r="O25" s="199"/>
      <c r="P25" s="199"/>
      <c r="Q25" s="199"/>
      <c r="R25" s="199"/>
      <c r="S25" s="199"/>
      <c r="T25" s="199"/>
      <c r="U25" s="199"/>
    </row>
    <row r="26" spans="1:21" ht="42.75" customHeight="1" x14ac:dyDescent="0.25">
      <c r="A26" s="206" t="s">
        <v>57</v>
      </c>
      <c r="B26" s="207" t="s">
        <v>217</v>
      </c>
      <c r="C26" s="203" t="s">
        <v>452</v>
      </c>
      <c r="D26" s="199"/>
      <c r="E26" s="199"/>
      <c r="F26" s="199"/>
      <c r="G26" s="199"/>
      <c r="H26" s="199"/>
      <c r="I26" s="199"/>
      <c r="J26" s="199"/>
      <c r="K26" s="199"/>
      <c r="L26" s="199"/>
      <c r="M26" s="199"/>
      <c r="N26" s="199"/>
      <c r="O26" s="199"/>
      <c r="P26" s="199"/>
      <c r="Q26" s="199"/>
      <c r="R26" s="199"/>
      <c r="S26" s="199"/>
      <c r="T26" s="199"/>
      <c r="U26" s="199"/>
    </row>
    <row r="27" spans="1:21" ht="129.6" customHeight="1" x14ac:dyDescent="0.25">
      <c r="A27" s="206" t="s">
        <v>56</v>
      </c>
      <c r="B27" s="207" t="s">
        <v>386</v>
      </c>
      <c r="C27" s="203" t="s">
        <v>460</v>
      </c>
      <c r="D27" s="199"/>
      <c r="E27" s="199"/>
      <c r="F27" s="199"/>
      <c r="G27" s="199"/>
      <c r="H27" s="199"/>
      <c r="I27" s="199"/>
      <c r="J27" s="199"/>
      <c r="K27" s="199"/>
      <c r="L27" s="199"/>
      <c r="M27" s="199"/>
      <c r="N27" s="199"/>
      <c r="O27" s="199"/>
      <c r="P27" s="199"/>
      <c r="Q27" s="199"/>
      <c r="R27" s="199"/>
      <c r="S27" s="199"/>
      <c r="T27" s="199"/>
      <c r="U27" s="199"/>
    </row>
    <row r="28" spans="1:21" ht="42.75" customHeight="1" x14ac:dyDescent="0.25">
      <c r="A28" s="206" t="s">
        <v>54</v>
      </c>
      <c r="B28" s="207" t="s">
        <v>55</v>
      </c>
      <c r="C28" s="203" t="s">
        <v>443</v>
      </c>
      <c r="D28" s="199"/>
      <c r="E28" s="199"/>
      <c r="F28" s="199"/>
      <c r="G28" s="199"/>
      <c r="H28" s="199"/>
      <c r="I28" s="199"/>
      <c r="J28" s="199"/>
      <c r="K28" s="199"/>
      <c r="L28" s="199"/>
      <c r="M28" s="199"/>
      <c r="N28" s="199"/>
      <c r="O28" s="199"/>
      <c r="P28" s="199"/>
      <c r="Q28" s="199"/>
      <c r="R28" s="199"/>
      <c r="S28" s="199"/>
      <c r="T28" s="199"/>
      <c r="U28" s="199"/>
    </row>
    <row r="29" spans="1:21" ht="42.75" customHeight="1" x14ac:dyDescent="0.25">
      <c r="A29" s="206" t="s">
        <v>52</v>
      </c>
      <c r="B29" s="203" t="s">
        <v>53</v>
      </c>
      <c r="C29" s="203" t="s">
        <v>444</v>
      </c>
      <c r="D29" s="199"/>
      <c r="E29" s="199"/>
      <c r="F29" s="199"/>
      <c r="G29" s="199"/>
      <c r="H29" s="199"/>
      <c r="I29" s="199"/>
      <c r="J29" s="199"/>
      <c r="K29" s="199"/>
      <c r="L29" s="199"/>
      <c r="M29" s="199"/>
      <c r="N29" s="199"/>
      <c r="O29" s="199"/>
      <c r="P29" s="199"/>
      <c r="Q29" s="199"/>
      <c r="R29" s="199"/>
      <c r="S29" s="199"/>
      <c r="T29" s="199"/>
      <c r="U29" s="199"/>
    </row>
    <row r="30" spans="1:21" ht="42.75" customHeight="1" x14ac:dyDescent="0.25">
      <c r="A30" s="206" t="s">
        <v>71</v>
      </c>
      <c r="B30" s="203" t="s">
        <v>51</v>
      </c>
      <c r="C30" s="203" t="s">
        <v>470</v>
      </c>
      <c r="D30" s="199"/>
      <c r="E30" s="199"/>
      <c r="F30" s="199"/>
      <c r="G30" s="199"/>
      <c r="H30" s="199"/>
      <c r="I30" s="199"/>
      <c r="J30" s="199"/>
      <c r="K30" s="199"/>
      <c r="L30" s="199"/>
      <c r="M30" s="199"/>
      <c r="N30" s="199"/>
      <c r="O30" s="199"/>
      <c r="P30" s="199"/>
      <c r="Q30" s="199"/>
      <c r="R30" s="199"/>
      <c r="S30" s="199"/>
      <c r="T30" s="199"/>
      <c r="U30" s="199"/>
    </row>
    <row r="31" spans="1:21" x14ac:dyDescent="0.25">
      <c r="A31" s="199"/>
      <c r="B31" s="199"/>
      <c r="C31" s="199"/>
      <c r="D31" s="199"/>
      <c r="E31" s="199"/>
      <c r="F31" s="199"/>
      <c r="G31" s="199"/>
      <c r="H31" s="199"/>
      <c r="I31" s="199"/>
      <c r="J31" s="199"/>
      <c r="K31" s="199"/>
      <c r="L31" s="199"/>
      <c r="M31" s="199"/>
      <c r="N31" s="199"/>
      <c r="O31" s="199"/>
      <c r="P31" s="199"/>
      <c r="Q31" s="199"/>
      <c r="R31" s="199"/>
      <c r="S31" s="199"/>
      <c r="T31" s="199"/>
      <c r="U31" s="199"/>
    </row>
    <row r="32" spans="1:21" x14ac:dyDescent="0.25">
      <c r="A32" s="199"/>
      <c r="B32" s="199"/>
      <c r="C32" s="199"/>
      <c r="D32" s="199"/>
      <c r="E32" s="199"/>
      <c r="F32" s="199"/>
      <c r="G32" s="199"/>
      <c r="H32" s="199"/>
      <c r="I32" s="199"/>
      <c r="J32" s="199"/>
      <c r="K32" s="199"/>
      <c r="L32" s="199"/>
      <c r="M32" s="199"/>
      <c r="N32" s="199"/>
      <c r="O32" s="199"/>
      <c r="P32" s="199"/>
      <c r="Q32" s="199"/>
      <c r="R32" s="199"/>
      <c r="S32" s="199"/>
      <c r="T32" s="199"/>
      <c r="U32" s="199"/>
    </row>
    <row r="33" spans="1:21" x14ac:dyDescent="0.25">
      <c r="A33" s="199"/>
      <c r="B33" s="199"/>
      <c r="C33" s="199"/>
      <c r="D33" s="199"/>
      <c r="E33" s="199"/>
      <c r="F33" s="199"/>
      <c r="G33" s="199"/>
      <c r="H33" s="199"/>
      <c r="I33" s="199"/>
      <c r="J33" s="199"/>
      <c r="K33" s="199"/>
      <c r="L33" s="199"/>
      <c r="M33" s="199"/>
      <c r="N33" s="199"/>
      <c r="O33" s="199"/>
      <c r="P33" s="199"/>
      <c r="Q33" s="199"/>
      <c r="R33" s="199"/>
      <c r="S33" s="199"/>
      <c r="T33" s="199"/>
      <c r="U33" s="199"/>
    </row>
    <row r="34" spans="1:21" x14ac:dyDescent="0.25">
      <c r="A34" s="199"/>
      <c r="B34" s="199"/>
      <c r="C34" s="199"/>
      <c r="D34" s="199"/>
      <c r="E34" s="199"/>
      <c r="F34" s="199"/>
      <c r="G34" s="199"/>
      <c r="H34" s="199"/>
      <c r="I34" s="199"/>
      <c r="J34" s="199"/>
      <c r="K34" s="199"/>
      <c r="L34" s="199"/>
      <c r="M34" s="199"/>
      <c r="N34" s="199"/>
      <c r="O34" s="199"/>
      <c r="P34" s="199"/>
      <c r="Q34" s="199"/>
      <c r="R34" s="199"/>
      <c r="S34" s="199"/>
      <c r="T34" s="199"/>
      <c r="U34" s="199"/>
    </row>
    <row r="35" spans="1:21" x14ac:dyDescent="0.25">
      <c r="A35" s="199"/>
      <c r="B35" s="199"/>
      <c r="C35" s="199"/>
      <c r="D35" s="199"/>
      <c r="E35" s="199"/>
      <c r="F35" s="199"/>
      <c r="G35" s="199"/>
      <c r="H35" s="199"/>
      <c r="I35" s="199"/>
      <c r="J35" s="199"/>
      <c r="K35" s="199"/>
      <c r="L35" s="199"/>
      <c r="M35" s="199"/>
      <c r="N35" s="199"/>
      <c r="O35" s="199"/>
      <c r="P35" s="199"/>
      <c r="Q35" s="199"/>
      <c r="R35" s="199"/>
      <c r="S35" s="199"/>
      <c r="T35" s="199"/>
      <c r="U35" s="199"/>
    </row>
    <row r="36" spans="1:21" x14ac:dyDescent="0.25">
      <c r="A36" s="199"/>
      <c r="B36" s="199"/>
      <c r="C36" s="199"/>
      <c r="D36" s="199"/>
      <c r="E36" s="199"/>
      <c r="F36" s="199"/>
      <c r="G36" s="199"/>
      <c r="H36" s="199"/>
      <c r="I36" s="199"/>
      <c r="J36" s="199"/>
      <c r="K36" s="199"/>
      <c r="L36" s="199"/>
      <c r="M36" s="199"/>
      <c r="N36" s="199"/>
      <c r="O36" s="199"/>
      <c r="P36" s="199"/>
      <c r="Q36" s="199"/>
      <c r="R36" s="199"/>
      <c r="S36" s="199"/>
      <c r="T36" s="199"/>
      <c r="U36" s="199"/>
    </row>
    <row r="37" spans="1:21" x14ac:dyDescent="0.25">
      <c r="A37" s="199"/>
      <c r="B37" s="199"/>
      <c r="C37" s="199"/>
      <c r="D37" s="199"/>
      <c r="E37" s="199"/>
      <c r="F37" s="199"/>
      <c r="G37" s="199"/>
      <c r="H37" s="199"/>
      <c r="I37" s="199"/>
      <c r="J37" s="199"/>
      <c r="K37" s="199"/>
      <c r="L37" s="199"/>
      <c r="M37" s="199"/>
      <c r="N37" s="199"/>
      <c r="O37" s="199"/>
      <c r="P37" s="199"/>
      <c r="Q37" s="199"/>
      <c r="R37" s="199"/>
      <c r="S37" s="199"/>
      <c r="T37" s="199"/>
      <c r="U37" s="199"/>
    </row>
    <row r="38" spans="1:21" x14ac:dyDescent="0.25">
      <c r="A38" s="199"/>
      <c r="B38" s="199"/>
      <c r="C38" s="199"/>
      <c r="D38" s="199"/>
      <c r="E38" s="199"/>
      <c r="F38" s="199"/>
      <c r="G38" s="199"/>
      <c r="H38" s="199"/>
      <c r="I38" s="199"/>
      <c r="J38" s="199"/>
      <c r="K38" s="199"/>
      <c r="L38" s="199"/>
      <c r="M38" s="199"/>
      <c r="N38" s="199"/>
      <c r="O38" s="199"/>
      <c r="P38" s="199"/>
      <c r="Q38" s="199"/>
      <c r="R38" s="199"/>
      <c r="S38" s="199"/>
      <c r="T38" s="199"/>
      <c r="U38" s="199"/>
    </row>
    <row r="39" spans="1:21" x14ac:dyDescent="0.25">
      <c r="A39" s="199"/>
      <c r="B39" s="199"/>
      <c r="C39" s="199"/>
      <c r="D39" s="199"/>
      <c r="E39" s="199"/>
      <c r="F39" s="199"/>
      <c r="G39" s="199"/>
      <c r="H39" s="199"/>
      <c r="I39" s="199"/>
      <c r="J39" s="199"/>
      <c r="K39" s="199"/>
      <c r="L39" s="199"/>
      <c r="M39" s="199"/>
      <c r="N39" s="199"/>
      <c r="O39" s="199"/>
      <c r="P39" s="199"/>
      <c r="Q39" s="199"/>
      <c r="R39" s="199"/>
      <c r="S39" s="199"/>
      <c r="T39" s="199"/>
      <c r="U39" s="199"/>
    </row>
    <row r="40" spans="1:21" x14ac:dyDescent="0.25">
      <c r="A40" s="199"/>
      <c r="B40" s="199"/>
      <c r="C40" s="199"/>
      <c r="D40" s="199"/>
      <c r="E40" s="199"/>
      <c r="F40" s="199"/>
      <c r="G40" s="199"/>
      <c r="H40" s="199"/>
      <c r="I40" s="199"/>
      <c r="J40" s="199"/>
      <c r="K40" s="199"/>
      <c r="L40" s="199"/>
      <c r="M40" s="199"/>
      <c r="N40" s="199"/>
      <c r="O40" s="199"/>
      <c r="P40" s="199"/>
      <c r="Q40" s="199"/>
      <c r="R40" s="199"/>
      <c r="S40" s="199"/>
      <c r="T40" s="199"/>
      <c r="U40" s="199"/>
    </row>
    <row r="41" spans="1:21" x14ac:dyDescent="0.25">
      <c r="A41" s="199"/>
      <c r="B41" s="199"/>
      <c r="C41" s="199"/>
      <c r="D41" s="199"/>
      <c r="E41" s="199"/>
      <c r="F41" s="199"/>
      <c r="G41" s="199"/>
      <c r="H41" s="199"/>
      <c r="I41" s="199"/>
      <c r="J41" s="199"/>
      <c r="K41" s="199"/>
      <c r="L41" s="199"/>
      <c r="M41" s="199"/>
      <c r="N41" s="199"/>
      <c r="O41" s="199"/>
      <c r="P41" s="199"/>
      <c r="Q41" s="199"/>
      <c r="R41" s="199"/>
      <c r="S41" s="199"/>
      <c r="T41" s="199"/>
      <c r="U41" s="199"/>
    </row>
    <row r="42" spans="1:21" x14ac:dyDescent="0.25">
      <c r="A42" s="199"/>
      <c r="B42" s="199"/>
      <c r="C42" s="199"/>
      <c r="D42" s="199"/>
      <c r="E42" s="199"/>
      <c r="F42" s="199"/>
      <c r="G42" s="199"/>
      <c r="H42" s="199"/>
      <c r="I42" s="199"/>
      <c r="J42" s="199"/>
      <c r="K42" s="199"/>
      <c r="L42" s="199"/>
      <c r="M42" s="199"/>
      <c r="N42" s="199"/>
      <c r="O42" s="199"/>
      <c r="P42" s="199"/>
      <c r="Q42" s="199"/>
      <c r="R42" s="199"/>
      <c r="S42" s="199"/>
      <c r="T42" s="199"/>
      <c r="U42" s="199"/>
    </row>
    <row r="43" spans="1:21" x14ac:dyDescent="0.25">
      <c r="A43" s="199"/>
      <c r="B43" s="199"/>
      <c r="C43" s="199"/>
      <c r="D43" s="199"/>
      <c r="E43" s="199"/>
      <c r="F43" s="199"/>
      <c r="G43" s="199"/>
      <c r="H43" s="199"/>
      <c r="I43" s="199"/>
      <c r="J43" s="199"/>
      <c r="K43" s="199"/>
      <c r="L43" s="199"/>
      <c r="M43" s="199"/>
      <c r="N43" s="199"/>
      <c r="O43" s="199"/>
      <c r="P43" s="199"/>
      <c r="Q43" s="199"/>
      <c r="R43" s="199"/>
      <c r="S43" s="199"/>
      <c r="T43" s="199"/>
      <c r="U43" s="199"/>
    </row>
    <row r="44" spans="1:21" x14ac:dyDescent="0.25">
      <c r="A44" s="199"/>
      <c r="B44" s="199"/>
      <c r="C44" s="199"/>
      <c r="D44" s="199"/>
      <c r="E44" s="199"/>
      <c r="F44" s="199"/>
      <c r="G44" s="199"/>
      <c r="H44" s="199"/>
      <c r="I44" s="199"/>
      <c r="J44" s="199"/>
      <c r="K44" s="199"/>
      <c r="L44" s="199"/>
      <c r="M44" s="199"/>
      <c r="N44" s="199"/>
      <c r="O44" s="199"/>
      <c r="P44" s="199"/>
      <c r="Q44" s="199"/>
      <c r="R44" s="199"/>
      <c r="S44" s="199"/>
      <c r="T44" s="199"/>
      <c r="U44" s="199"/>
    </row>
    <row r="45" spans="1:21" x14ac:dyDescent="0.25">
      <c r="A45" s="199"/>
      <c r="B45" s="199"/>
      <c r="C45" s="199"/>
      <c r="D45" s="199"/>
      <c r="E45" s="199"/>
      <c r="F45" s="199"/>
      <c r="G45" s="199"/>
      <c r="H45" s="199"/>
      <c r="I45" s="199"/>
      <c r="J45" s="199"/>
      <c r="K45" s="199"/>
      <c r="L45" s="199"/>
      <c r="M45" s="199"/>
      <c r="N45" s="199"/>
      <c r="O45" s="199"/>
      <c r="P45" s="199"/>
      <c r="Q45" s="199"/>
      <c r="R45" s="199"/>
      <c r="S45" s="199"/>
      <c r="T45" s="199"/>
      <c r="U45" s="199"/>
    </row>
    <row r="46" spans="1:21" x14ac:dyDescent="0.25">
      <c r="A46" s="199"/>
      <c r="B46" s="199"/>
      <c r="C46" s="199"/>
      <c r="D46" s="199"/>
      <c r="E46" s="199"/>
      <c r="F46" s="199"/>
      <c r="G46" s="199"/>
      <c r="H46" s="199"/>
      <c r="I46" s="199"/>
      <c r="J46" s="199"/>
      <c r="K46" s="199"/>
      <c r="L46" s="199"/>
      <c r="M46" s="199"/>
      <c r="N46" s="199"/>
      <c r="O46" s="199"/>
      <c r="P46" s="199"/>
      <c r="Q46" s="199"/>
      <c r="R46" s="199"/>
      <c r="S46" s="199"/>
      <c r="T46" s="199"/>
      <c r="U46" s="199"/>
    </row>
    <row r="47" spans="1:21" x14ac:dyDescent="0.25">
      <c r="A47" s="199"/>
      <c r="B47" s="199"/>
      <c r="C47" s="199"/>
      <c r="D47" s="199"/>
      <c r="E47" s="199"/>
      <c r="F47" s="199"/>
      <c r="G47" s="199"/>
      <c r="H47" s="199"/>
      <c r="I47" s="199"/>
      <c r="J47" s="199"/>
      <c r="K47" s="199"/>
      <c r="L47" s="199"/>
      <c r="M47" s="199"/>
      <c r="N47" s="199"/>
      <c r="O47" s="199"/>
      <c r="P47" s="199"/>
      <c r="Q47" s="199"/>
      <c r="R47" s="199"/>
      <c r="S47" s="199"/>
      <c r="T47" s="199"/>
      <c r="U47" s="199"/>
    </row>
    <row r="48" spans="1:21" x14ac:dyDescent="0.25">
      <c r="A48" s="199"/>
      <c r="B48" s="199"/>
      <c r="C48" s="199"/>
      <c r="D48" s="199"/>
      <c r="E48" s="199"/>
      <c r="F48" s="199"/>
      <c r="G48" s="199"/>
      <c r="H48" s="199"/>
      <c r="I48" s="199"/>
      <c r="J48" s="199"/>
      <c r="K48" s="199"/>
      <c r="L48" s="199"/>
      <c r="M48" s="199"/>
      <c r="N48" s="199"/>
      <c r="O48" s="199"/>
      <c r="P48" s="199"/>
      <c r="Q48" s="199"/>
      <c r="R48" s="199"/>
      <c r="S48" s="199"/>
      <c r="T48" s="199"/>
      <c r="U48" s="199"/>
    </row>
    <row r="49" spans="1:21" x14ac:dyDescent="0.25">
      <c r="A49" s="199"/>
      <c r="B49" s="199"/>
      <c r="C49" s="199"/>
      <c r="D49" s="199"/>
      <c r="E49" s="199"/>
      <c r="F49" s="199"/>
      <c r="G49" s="199"/>
      <c r="H49" s="199"/>
      <c r="I49" s="199"/>
      <c r="J49" s="199"/>
      <c r="K49" s="199"/>
      <c r="L49" s="199"/>
      <c r="M49" s="199"/>
      <c r="N49" s="199"/>
      <c r="O49" s="199"/>
      <c r="P49" s="199"/>
      <c r="Q49" s="199"/>
      <c r="R49" s="199"/>
      <c r="S49" s="199"/>
      <c r="T49" s="199"/>
      <c r="U49" s="199"/>
    </row>
    <row r="50" spans="1:21" x14ac:dyDescent="0.25">
      <c r="A50" s="199"/>
      <c r="B50" s="199"/>
      <c r="C50" s="199"/>
      <c r="D50" s="199"/>
      <c r="E50" s="199"/>
      <c r="F50" s="199"/>
      <c r="G50" s="199"/>
      <c r="H50" s="199"/>
      <c r="I50" s="199"/>
      <c r="J50" s="199"/>
      <c r="K50" s="199"/>
      <c r="L50" s="199"/>
      <c r="M50" s="199"/>
      <c r="N50" s="199"/>
      <c r="O50" s="199"/>
      <c r="P50" s="199"/>
      <c r="Q50" s="199"/>
      <c r="R50" s="199"/>
      <c r="S50" s="199"/>
      <c r="T50" s="199"/>
      <c r="U50" s="199"/>
    </row>
    <row r="51" spans="1:21" x14ac:dyDescent="0.25">
      <c r="A51" s="199"/>
      <c r="B51" s="199"/>
      <c r="C51" s="199"/>
      <c r="D51" s="199"/>
      <c r="E51" s="199"/>
      <c r="F51" s="199"/>
      <c r="G51" s="199"/>
      <c r="H51" s="199"/>
      <c r="I51" s="199"/>
      <c r="J51" s="199"/>
      <c r="K51" s="199"/>
      <c r="L51" s="199"/>
      <c r="M51" s="199"/>
      <c r="N51" s="199"/>
      <c r="O51" s="199"/>
      <c r="P51" s="199"/>
      <c r="Q51" s="199"/>
      <c r="R51" s="199"/>
      <c r="S51" s="199"/>
      <c r="T51" s="199"/>
      <c r="U51" s="199"/>
    </row>
    <row r="52" spans="1:21" x14ac:dyDescent="0.25">
      <c r="A52" s="199"/>
      <c r="B52" s="199"/>
      <c r="C52" s="199"/>
      <c r="D52" s="199"/>
      <c r="E52" s="199"/>
      <c r="F52" s="199"/>
      <c r="G52" s="199"/>
      <c r="H52" s="199"/>
      <c r="I52" s="199"/>
      <c r="J52" s="199"/>
      <c r="K52" s="199"/>
      <c r="L52" s="199"/>
      <c r="M52" s="199"/>
      <c r="N52" s="199"/>
      <c r="O52" s="199"/>
      <c r="P52" s="199"/>
      <c r="Q52" s="199"/>
      <c r="R52" s="199"/>
      <c r="S52" s="199"/>
      <c r="T52" s="199"/>
      <c r="U52" s="199"/>
    </row>
    <row r="53" spans="1:21" x14ac:dyDescent="0.25">
      <c r="A53" s="199"/>
      <c r="B53" s="199"/>
      <c r="C53" s="199"/>
      <c r="D53" s="199"/>
      <c r="E53" s="199"/>
      <c r="F53" s="199"/>
      <c r="G53" s="199"/>
      <c r="H53" s="199"/>
      <c r="I53" s="199"/>
      <c r="J53" s="199"/>
      <c r="K53" s="199"/>
      <c r="L53" s="199"/>
      <c r="M53" s="199"/>
      <c r="N53" s="199"/>
      <c r="O53" s="199"/>
      <c r="P53" s="199"/>
      <c r="Q53" s="199"/>
      <c r="R53" s="199"/>
      <c r="S53" s="199"/>
      <c r="T53" s="199"/>
      <c r="U53" s="199"/>
    </row>
    <row r="54" spans="1:21" x14ac:dyDescent="0.25">
      <c r="A54" s="199"/>
      <c r="B54" s="199"/>
      <c r="C54" s="199"/>
      <c r="D54" s="199"/>
      <c r="E54" s="199"/>
      <c r="F54" s="199"/>
      <c r="G54" s="199"/>
      <c r="H54" s="199"/>
      <c r="I54" s="199"/>
      <c r="J54" s="199"/>
      <c r="K54" s="199"/>
      <c r="L54" s="199"/>
      <c r="M54" s="199"/>
      <c r="N54" s="199"/>
      <c r="O54" s="199"/>
      <c r="P54" s="199"/>
      <c r="Q54" s="199"/>
      <c r="R54" s="199"/>
      <c r="S54" s="199"/>
      <c r="T54" s="199"/>
      <c r="U54" s="199"/>
    </row>
    <row r="55" spans="1:21" x14ac:dyDescent="0.25">
      <c r="A55" s="199"/>
      <c r="B55" s="199"/>
      <c r="C55" s="199"/>
      <c r="D55" s="199"/>
      <c r="E55" s="199"/>
      <c r="F55" s="199"/>
      <c r="G55" s="199"/>
      <c r="H55" s="199"/>
      <c r="I55" s="199"/>
      <c r="J55" s="199"/>
      <c r="K55" s="199"/>
      <c r="L55" s="199"/>
      <c r="M55" s="199"/>
      <c r="N55" s="199"/>
      <c r="O55" s="199"/>
      <c r="P55" s="199"/>
      <c r="Q55" s="199"/>
      <c r="R55" s="199"/>
      <c r="S55" s="199"/>
      <c r="T55" s="199"/>
      <c r="U55" s="199"/>
    </row>
    <row r="56" spans="1:21" x14ac:dyDescent="0.25">
      <c r="A56" s="199"/>
      <c r="B56" s="199"/>
      <c r="C56" s="199"/>
      <c r="D56" s="199"/>
      <c r="E56" s="199"/>
      <c r="F56" s="199"/>
      <c r="G56" s="199"/>
      <c r="H56" s="199"/>
      <c r="I56" s="199"/>
      <c r="J56" s="199"/>
      <c r="K56" s="199"/>
      <c r="L56" s="199"/>
      <c r="M56" s="199"/>
      <c r="N56" s="199"/>
      <c r="O56" s="199"/>
      <c r="P56" s="199"/>
      <c r="Q56" s="199"/>
      <c r="R56" s="199"/>
      <c r="S56" s="199"/>
      <c r="T56" s="199"/>
      <c r="U56" s="199"/>
    </row>
    <row r="57" spans="1:21" x14ac:dyDescent="0.25">
      <c r="A57" s="199"/>
      <c r="B57" s="199"/>
      <c r="C57" s="199"/>
      <c r="D57" s="199"/>
      <c r="E57" s="199"/>
      <c r="F57" s="199"/>
      <c r="G57" s="199"/>
      <c r="H57" s="199"/>
      <c r="I57" s="199"/>
      <c r="J57" s="199"/>
      <c r="K57" s="199"/>
      <c r="L57" s="199"/>
      <c r="M57" s="199"/>
      <c r="N57" s="199"/>
      <c r="O57" s="199"/>
      <c r="P57" s="199"/>
      <c r="Q57" s="199"/>
      <c r="R57" s="199"/>
      <c r="S57" s="199"/>
      <c r="T57" s="199"/>
      <c r="U57" s="199"/>
    </row>
    <row r="58" spans="1:21" x14ac:dyDescent="0.25">
      <c r="A58" s="199"/>
      <c r="B58" s="199"/>
      <c r="C58" s="199"/>
      <c r="D58" s="199"/>
      <c r="E58" s="199"/>
      <c r="F58" s="199"/>
      <c r="G58" s="199"/>
      <c r="H58" s="199"/>
      <c r="I58" s="199"/>
      <c r="J58" s="199"/>
      <c r="K58" s="199"/>
      <c r="L58" s="199"/>
      <c r="M58" s="199"/>
      <c r="N58" s="199"/>
      <c r="O58" s="199"/>
      <c r="P58" s="199"/>
      <c r="Q58" s="199"/>
      <c r="R58" s="199"/>
      <c r="S58" s="199"/>
      <c r="T58" s="199"/>
      <c r="U58" s="199"/>
    </row>
    <row r="59" spans="1:21" x14ac:dyDescent="0.25">
      <c r="A59" s="199"/>
      <c r="B59" s="199"/>
      <c r="C59" s="199"/>
      <c r="D59" s="199"/>
      <c r="E59" s="199"/>
      <c r="F59" s="199"/>
      <c r="G59" s="199"/>
      <c r="H59" s="199"/>
      <c r="I59" s="199"/>
      <c r="J59" s="199"/>
      <c r="K59" s="199"/>
      <c r="L59" s="199"/>
      <c r="M59" s="199"/>
      <c r="N59" s="199"/>
      <c r="O59" s="199"/>
      <c r="P59" s="199"/>
      <c r="Q59" s="199"/>
      <c r="R59" s="199"/>
      <c r="S59" s="199"/>
      <c r="T59" s="199"/>
      <c r="U59" s="199"/>
    </row>
    <row r="60" spans="1:21" x14ac:dyDescent="0.25">
      <c r="A60" s="199"/>
      <c r="B60" s="199"/>
      <c r="C60" s="199"/>
      <c r="D60" s="199"/>
      <c r="E60" s="199"/>
      <c r="F60" s="199"/>
      <c r="G60" s="199"/>
      <c r="H60" s="199"/>
      <c r="I60" s="199"/>
      <c r="J60" s="199"/>
      <c r="K60" s="199"/>
      <c r="L60" s="199"/>
      <c r="M60" s="199"/>
      <c r="N60" s="199"/>
      <c r="O60" s="199"/>
      <c r="P60" s="199"/>
      <c r="Q60" s="199"/>
      <c r="R60" s="199"/>
      <c r="S60" s="199"/>
      <c r="T60" s="199"/>
      <c r="U60" s="199"/>
    </row>
    <row r="61" spans="1:21" x14ac:dyDescent="0.25">
      <c r="A61" s="199"/>
      <c r="B61" s="199"/>
      <c r="C61" s="199"/>
      <c r="D61" s="199"/>
      <c r="E61" s="199"/>
      <c r="F61" s="199"/>
      <c r="G61" s="199"/>
      <c r="H61" s="199"/>
      <c r="I61" s="199"/>
      <c r="J61" s="199"/>
      <c r="K61" s="199"/>
      <c r="L61" s="199"/>
      <c r="M61" s="199"/>
      <c r="N61" s="199"/>
      <c r="O61" s="199"/>
      <c r="P61" s="199"/>
      <c r="Q61" s="199"/>
      <c r="R61" s="199"/>
      <c r="S61" s="199"/>
      <c r="T61" s="199"/>
      <c r="U61" s="199"/>
    </row>
    <row r="62" spans="1:21" x14ac:dyDescent="0.25">
      <c r="A62" s="199"/>
      <c r="B62" s="199"/>
      <c r="C62" s="199"/>
      <c r="D62" s="199"/>
      <c r="E62" s="199"/>
      <c r="F62" s="199"/>
      <c r="G62" s="199"/>
      <c r="H62" s="199"/>
      <c r="I62" s="199"/>
      <c r="J62" s="199"/>
      <c r="K62" s="199"/>
      <c r="L62" s="199"/>
      <c r="M62" s="199"/>
      <c r="N62" s="199"/>
      <c r="O62" s="199"/>
      <c r="P62" s="199"/>
      <c r="Q62" s="199"/>
      <c r="R62" s="199"/>
      <c r="S62" s="199"/>
      <c r="T62" s="199"/>
      <c r="U62" s="199"/>
    </row>
    <row r="63" spans="1:21" x14ac:dyDescent="0.25">
      <c r="A63" s="199"/>
      <c r="B63" s="199"/>
      <c r="C63" s="199"/>
      <c r="D63" s="199"/>
      <c r="E63" s="199"/>
      <c r="F63" s="199"/>
      <c r="G63" s="199"/>
      <c r="H63" s="199"/>
      <c r="I63" s="199"/>
      <c r="J63" s="199"/>
      <c r="K63" s="199"/>
      <c r="L63" s="199"/>
      <c r="M63" s="199"/>
      <c r="N63" s="199"/>
      <c r="O63" s="199"/>
      <c r="P63" s="199"/>
      <c r="Q63" s="199"/>
      <c r="R63" s="199"/>
      <c r="S63" s="199"/>
      <c r="T63" s="199"/>
      <c r="U63" s="199"/>
    </row>
    <row r="64" spans="1:21" x14ac:dyDescent="0.25">
      <c r="A64" s="199"/>
      <c r="B64" s="199"/>
      <c r="C64" s="199"/>
      <c r="D64" s="199"/>
      <c r="E64" s="199"/>
      <c r="F64" s="199"/>
      <c r="G64" s="199"/>
      <c r="H64" s="199"/>
      <c r="I64" s="199"/>
      <c r="J64" s="199"/>
      <c r="K64" s="199"/>
      <c r="L64" s="199"/>
      <c r="M64" s="199"/>
      <c r="N64" s="199"/>
      <c r="O64" s="199"/>
      <c r="P64" s="199"/>
      <c r="Q64" s="199"/>
      <c r="R64" s="199"/>
      <c r="S64" s="199"/>
      <c r="T64" s="199"/>
      <c r="U64" s="199"/>
    </row>
    <row r="65" spans="1:21" x14ac:dyDescent="0.25">
      <c r="A65" s="199"/>
      <c r="B65" s="199"/>
      <c r="C65" s="199"/>
      <c r="D65" s="199"/>
      <c r="E65" s="199"/>
      <c r="F65" s="199"/>
      <c r="G65" s="199"/>
      <c r="H65" s="199"/>
      <c r="I65" s="199"/>
      <c r="J65" s="199"/>
      <c r="K65" s="199"/>
      <c r="L65" s="199"/>
      <c r="M65" s="199"/>
      <c r="N65" s="199"/>
      <c r="O65" s="199"/>
      <c r="P65" s="199"/>
      <c r="Q65" s="199"/>
      <c r="R65" s="199"/>
      <c r="S65" s="199"/>
      <c r="T65" s="199"/>
      <c r="U65" s="199"/>
    </row>
    <row r="66" spans="1:21" x14ac:dyDescent="0.25">
      <c r="A66" s="199"/>
      <c r="B66" s="199"/>
      <c r="C66" s="199"/>
      <c r="D66" s="199"/>
      <c r="E66" s="199"/>
      <c r="F66" s="199"/>
      <c r="G66" s="199"/>
      <c r="H66" s="199"/>
      <c r="I66" s="199"/>
      <c r="J66" s="199"/>
      <c r="K66" s="199"/>
      <c r="L66" s="199"/>
      <c r="M66" s="199"/>
      <c r="N66" s="199"/>
      <c r="O66" s="199"/>
      <c r="P66" s="199"/>
      <c r="Q66" s="199"/>
      <c r="R66" s="199"/>
      <c r="S66" s="199"/>
      <c r="T66" s="199"/>
      <c r="U66" s="199"/>
    </row>
    <row r="67" spans="1:21" x14ac:dyDescent="0.25">
      <c r="A67" s="199"/>
      <c r="B67" s="199"/>
      <c r="C67" s="199"/>
      <c r="D67" s="199"/>
      <c r="E67" s="199"/>
      <c r="F67" s="199"/>
      <c r="G67" s="199"/>
      <c r="H67" s="199"/>
      <c r="I67" s="199"/>
      <c r="J67" s="199"/>
      <c r="K67" s="199"/>
      <c r="L67" s="199"/>
      <c r="M67" s="199"/>
      <c r="N67" s="199"/>
      <c r="O67" s="199"/>
      <c r="P67" s="199"/>
      <c r="Q67" s="199"/>
      <c r="R67" s="199"/>
      <c r="S67" s="199"/>
      <c r="T67" s="199"/>
      <c r="U67" s="199"/>
    </row>
    <row r="68" spans="1:21" x14ac:dyDescent="0.25">
      <c r="A68" s="199"/>
      <c r="B68" s="199"/>
      <c r="C68" s="199"/>
      <c r="D68" s="199"/>
      <c r="E68" s="199"/>
      <c r="F68" s="199"/>
      <c r="G68" s="199"/>
      <c r="H68" s="199"/>
      <c r="I68" s="199"/>
      <c r="J68" s="199"/>
      <c r="K68" s="199"/>
      <c r="L68" s="199"/>
      <c r="M68" s="199"/>
      <c r="N68" s="199"/>
      <c r="O68" s="199"/>
      <c r="P68" s="199"/>
      <c r="Q68" s="199"/>
      <c r="R68" s="199"/>
      <c r="S68" s="199"/>
      <c r="T68" s="199"/>
      <c r="U68" s="199"/>
    </row>
    <row r="69" spans="1:21" x14ac:dyDescent="0.25">
      <c r="A69" s="199"/>
      <c r="B69" s="199"/>
      <c r="C69" s="199"/>
      <c r="D69" s="199"/>
      <c r="E69" s="199"/>
      <c r="F69" s="199"/>
      <c r="G69" s="199"/>
      <c r="H69" s="199"/>
      <c r="I69" s="199"/>
      <c r="J69" s="199"/>
      <c r="K69" s="199"/>
      <c r="L69" s="199"/>
      <c r="M69" s="199"/>
      <c r="N69" s="199"/>
      <c r="O69" s="199"/>
      <c r="P69" s="199"/>
      <c r="Q69" s="199"/>
      <c r="R69" s="199"/>
      <c r="S69" s="199"/>
      <c r="T69" s="199"/>
      <c r="U69" s="199"/>
    </row>
    <row r="70" spans="1:21" x14ac:dyDescent="0.25">
      <c r="A70" s="199"/>
      <c r="B70" s="199"/>
      <c r="C70" s="199"/>
      <c r="D70" s="199"/>
      <c r="E70" s="199"/>
      <c r="F70" s="199"/>
      <c r="G70" s="199"/>
      <c r="H70" s="199"/>
      <c r="I70" s="199"/>
      <c r="J70" s="199"/>
      <c r="K70" s="199"/>
      <c r="L70" s="199"/>
      <c r="M70" s="199"/>
      <c r="N70" s="199"/>
      <c r="O70" s="199"/>
      <c r="P70" s="199"/>
      <c r="Q70" s="199"/>
      <c r="R70" s="199"/>
      <c r="S70" s="199"/>
      <c r="T70" s="199"/>
      <c r="U70" s="199"/>
    </row>
    <row r="71" spans="1:21" x14ac:dyDescent="0.25">
      <c r="A71" s="199"/>
      <c r="B71" s="199"/>
      <c r="C71" s="199"/>
      <c r="D71" s="199"/>
      <c r="E71" s="199"/>
      <c r="F71" s="199"/>
      <c r="G71" s="199"/>
      <c r="H71" s="199"/>
      <c r="I71" s="199"/>
      <c r="J71" s="199"/>
      <c r="K71" s="199"/>
      <c r="L71" s="199"/>
      <c r="M71" s="199"/>
      <c r="N71" s="199"/>
      <c r="O71" s="199"/>
      <c r="P71" s="199"/>
      <c r="Q71" s="199"/>
      <c r="R71" s="199"/>
      <c r="S71" s="199"/>
      <c r="T71" s="199"/>
      <c r="U71" s="199"/>
    </row>
    <row r="72" spans="1:21" x14ac:dyDescent="0.25">
      <c r="A72" s="199"/>
      <c r="B72" s="199"/>
      <c r="C72" s="199"/>
      <c r="D72" s="199"/>
      <c r="E72" s="199"/>
      <c r="F72" s="199"/>
      <c r="G72" s="199"/>
      <c r="H72" s="199"/>
      <c r="I72" s="199"/>
      <c r="J72" s="199"/>
      <c r="K72" s="199"/>
      <c r="L72" s="199"/>
      <c r="M72" s="199"/>
      <c r="N72" s="199"/>
      <c r="O72" s="199"/>
      <c r="P72" s="199"/>
      <c r="Q72" s="199"/>
      <c r="R72" s="199"/>
      <c r="S72" s="199"/>
      <c r="T72" s="199"/>
      <c r="U72" s="199"/>
    </row>
    <row r="73" spans="1:21" x14ac:dyDescent="0.25">
      <c r="A73" s="199"/>
      <c r="B73" s="199"/>
      <c r="C73" s="199"/>
      <c r="D73" s="199"/>
      <c r="E73" s="199"/>
      <c r="F73" s="199"/>
      <c r="G73" s="199"/>
      <c r="H73" s="199"/>
      <c r="I73" s="199"/>
      <c r="J73" s="199"/>
      <c r="K73" s="199"/>
      <c r="L73" s="199"/>
      <c r="M73" s="199"/>
      <c r="N73" s="199"/>
      <c r="O73" s="199"/>
      <c r="P73" s="199"/>
      <c r="Q73" s="199"/>
      <c r="R73" s="199"/>
      <c r="S73" s="199"/>
      <c r="T73" s="199"/>
      <c r="U73" s="199"/>
    </row>
    <row r="74" spans="1:21" x14ac:dyDescent="0.25">
      <c r="A74" s="199"/>
      <c r="B74" s="199"/>
      <c r="C74" s="199"/>
      <c r="D74" s="199"/>
      <c r="E74" s="199"/>
      <c r="F74" s="199"/>
      <c r="G74" s="199"/>
      <c r="H74" s="199"/>
      <c r="I74" s="199"/>
      <c r="J74" s="199"/>
      <c r="K74" s="199"/>
      <c r="L74" s="199"/>
      <c r="M74" s="199"/>
      <c r="N74" s="199"/>
      <c r="O74" s="199"/>
      <c r="P74" s="199"/>
      <c r="Q74" s="199"/>
      <c r="R74" s="199"/>
      <c r="S74" s="199"/>
      <c r="T74" s="199"/>
      <c r="U74" s="199"/>
    </row>
    <row r="75" spans="1:21" x14ac:dyDescent="0.25">
      <c r="A75" s="199"/>
      <c r="B75" s="199"/>
      <c r="C75" s="199"/>
      <c r="D75" s="199"/>
      <c r="E75" s="199"/>
      <c r="F75" s="199"/>
      <c r="G75" s="199"/>
      <c r="H75" s="199"/>
      <c r="I75" s="199"/>
      <c r="J75" s="199"/>
      <c r="K75" s="199"/>
      <c r="L75" s="199"/>
      <c r="M75" s="199"/>
      <c r="N75" s="199"/>
      <c r="O75" s="199"/>
      <c r="P75" s="199"/>
      <c r="Q75" s="199"/>
      <c r="R75" s="199"/>
      <c r="S75" s="199"/>
      <c r="T75" s="199"/>
      <c r="U75" s="199"/>
    </row>
    <row r="76" spans="1:21" x14ac:dyDescent="0.25">
      <c r="A76" s="199"/>
      <c r="B76" s="199"/>
      <c r="C76" s="199"/>
      <c r="D76" s="199"/>
      <c r="E76" s="199"/>
      <c r="F76" s="199"/>
      <c r="G76" s="199"/>
      <c r="H76" s="199"/>
      <c r="I76" s="199"/>
      <c r="J76" s="199"/>
      <c r="K76" s="199"/>
      <c r="L76" s="199"/>
      <c r="M76" s="199"/>
      <c r="N76" s="199"/>
      <c r="O76" s="199"/>
      <c r="P76" s="199"/>
      <c r="Q76" s="199"/>
      <c r="R76" s="199"/>
      <c r="S76" s="199"/>
      <c r="T76" s="199"/>
      <c r="U76" s="199"/>
    </row>
    <row r="77" spans="1:21" x14ac:dyDescent="0.25">
      <c r="A77" s="199"/>
      <c r="B77" s="199"/>
      <c r="C77" s="199"/>
      <c r="D77" s="199"/>
      <c r="E77" s="199"/>
      <c r="F77" s="199"/>
      <c r="G77" s="199"/>
      <c r="H77" s="199"/>
      <c r="I77" s="199"/>
      <c r="J77" s="199"/>
      <c r="K77" s="199"/>
      <c r="L77" s="199"/>
      <c r="M77" s="199"/>
      <c r="N77" s="199"/>
      <c r="O77" s="199"/>
      <c r="P77" s="199"/>
      <c r="Q77" s="199"/>
      <c r="R77" s="199"/>
      <c r="S77" s="199"/>
      <c r="T77" s="199"/>
      <c r="U77" s="199"/>
    </row>
    <row r="78" spans="1:21" x14ac:dyDescent="0.25">
      <c r="A78" s="199"/>
      <c r="B78" s="199"/>
      <c r="C78" s="199"/>
      <c r="D78" s="199"/>
      <c r="E78" s="199"/>
      <c r="F78" s="199"/>
      <c r="G78" s="199"/>
      <c r="H78" s="199"/>
      <c r="I78" s="199"/>
      <c r="J78" s="199"/>
      <c r="K78" s="199"/>
      <c r="L78" s="199"/>
      <c r="M78" s="199"/>
      <c r="N78" s="199"/>
      <c r="O78" s="199"/>
      <c r="P78" s="199"/>
      <c r="Q78" s="199"/>
      <c r="R78" s="199"/>
      <c r="S78" s="199"/>
      <c r="T78" s="199"/>
      <c r="U78" s="199"/>
    </row>
    <row r="79" spans="1:21" x14ac:dyDescent="0.25">
      <c r="A79" s="199"/>
      <c r="B79" s="199"/>
      <c r="C79" s="199"/>
      <c r="D79" s="199"/>
      <c r="E79" s="199"/>
      <c r="F79" s="199"/>
      <c r="G79" s="199"/>
      <c r="H79" s="199"/>
      <c r="I79" s="199"/>
      <c r="J79" s="199"/>
      <c r="K79" s="199"/>
      <c r="L79" s="199"/>
      <c r="M79" s="199"/>
      <c r="N79" s="199"/>
      <c r="O79" s="199"/>
      <c r="P79" s="199"/>
      <c r="Q79" s="199"/>
      <c r="R79" s="199"/>
      <c r="S79" s="199"/>
      <c r="T79" s="199"/>
      <c r="U79" s="199"/>
    </row>
    <row r="80" spans="1:21" x14ac:dyDescent="0.25">
      <c r="A80" s="199"/>
      <c r="B80" s="199"/>
      <c r="C80" s="199"/>
      <c r="D80" s="199"/>
      <c r="E80" s="199"/>
      <c r="F80" s="199"/>
      <c r="G80" s="199"/>
      <c r="H80" s="199"/>
      <c r="I80" s="199"/>
      <c r="J80" s="199"/>
      <c r="K80" s="199"/>
      <c r="L80" s="199"/>
      <c r="M80" s="199"/>
      <c r="N80" s="199"/>
      <c r="O80" s="199"/>
      <c r="P80" s="199"/>
      <c r="Q80" s="199"/>
      <c r="R80" s="199"/>
      <c r="S80" s="199"/>
      <c r="T80" s="199"/>
      <c r="U80" s="199"/>
    </row>
    <row r="81" spans="1:21" x14ac:dyDescent="0.25">
      <c r="A81" s="199"/>
      <c r="B81" s="199"/>
      <c r="C81" s="199"/>
      <c r="D81" s="199"/>
      <c r="E81" s="199"/>
      <c r="F81" s="199"/>
      <c r="G81" s="199"/>
      <c r="H81" s="199"/>
      <c r="I81" s="199"/>
      <c r="J81" s="199"/>
      <c r="K81" s="199"/>
      <c r="L81" s="199"/>
      <c r="M81" s="199"/>
      <c r="N81" s="199"/>
      <c r="O81" s="199"/>
      <c r="P81" s="199"/>
      <c r="Q81" s="199"/>
      <c r="R81" s="199"/>
      <c r="S81" s="199"/>
      <c r="T81" s="199"/>
      <c r="U81" s="199"/>
    </row>
    <row r="82" spans="1:21" x14ac:dyDescent="0.25">
      <c r="A82" s="199"/>
      <c r="B82" s="199"/>
      <c r="C82" s="199"/>
      <c r="D82" s="199"/>
      <c r="E82" s="199"/>
      <c r="F82" s="199"/>
      <c r="G82" s="199"/>
      <c r="H82" s="199"/>
      <c r="I82" s="199"/>
      <c r="J82" s="199"/>
      <c r="K82" s="199"/>
      <c r="L82" s="199"/>
      <c r="M82" s="199"/>
      <c r="N82" s="199"/>
      <c r="O82" s="199"/>
      <c r="P82" s="199"/>
      <c r="Q82" s="199"/>
      <c r="R82" s="199"/>
      <c r="S82" s="199"/>
      <c r="T82" s="199"/>
      <c r="U82" s="199"/>
    </row>
    <row r="83" spans="1:21" x14ac:dyDescent="0.25">
      <c r="A83" s="199"/>
      <c r="B83" s="199"/>
      <c r="C83" s="199"/>
      <c r="D83" s="199"/>
      <c r="E83" s="199"/>
      <c r="F83" s="199"/>
      <c r="G83" s="199"/>
      <c r="H83" s="199"/>
      <c r="I83" s="199"/>
      <c r="J83" s="199"/>
      <c r="K83" s="199"/>
      <c r="L83" s="199"/>
      <c r="M83" s="199"/>
      <c r="N83" s="199"/>
      <c r="O83" s="199"/>
      <c r="P83" s="199"/>
      <c r="Q83" s="199"/>
      <c r="R83" s="199"/>
      <c r="S83" s="199"/>
      <c r="T83" s="199"/>
      <c r="U83" s="199"/>
    </row>
    <row r="84" spans="1:21" x14ac:dyDescent="0.25">
      <c r="A84" s="199"/>
      <c r="B84" s="199"/>
      <c r="C84" s="199"/>
      <c r="D84" s="199"/>
      <c r="E84" s="199"/>
      <c r="F84" s="199"/>
      <c r="G84" s="199"/>
      <c r="H84" s="199"/>
      <c r="I84" s="199"/>
      <c r="J84" s="199"/>
      <c r="K84" s="199"/>
      <c r="L84" s="199"/>
      <c r="M84" s="199"/>
      <c r="N84" s="199"/>
      <c r="O84" s="199"/>
      <c r="P84" s="199"/>
      <c r="Q84" s="199"/>
      <c r="R84" s="199"/>
      <c r="S84" s="199"/>
      <c r="T84" s="199"/>
      <c r="U84" s="199"/>
    </row>
    <row r="85" spans="1:21" x14ac:dyDescent="0.25">
      <c r="A85" s="199"/>
      <c r="B85" s="199"/>
      <c r="C85" s="199"/>
      <c r="D85" s="199"/>
      <c r="E85" s="199"/>
      <c r="F85" s="199"/>
      <c r="G85" s="199"/>
      <c r="H85" s="199"/>
      <c r="I85" s="199"/>
      <c r="J85" s="199"/>
      <c r="K85" s="199"/>
      <c r="L85" s="199"/>
      <c r="M85" s="199"/>
      <c r="N85" s="199"/>
      <c r="O85" s="199"/>
      <c r="P85" s="199"/>
      <c r="Q85" s="199"/>
      <c r="R85" s="199"/>
      <c r="S85" s="199"/>
      <c r="T85" s="199"/>
      <c r="U85" s="199"/>
    </row>
    <row r="86" spans="1:21" x14ac:dyDescent="0.25">
      <c r="A86" s="199"/>
      <c r="B86" s="199"/>
      <c r="C86" s="199"/>
      <c r="D86" s="199"/>
      <c r="E86" s="199"/>
      <c r="F86" s="199"/>
      <c r="G86" s="199"/>
      <c r="H86" s="199"/>
      <c r="I86" s="199"/>
      <c r="J86" s="199"/>
      <c r="K86" s="199"/>
      <c r="L86" s="199"/>
      <c r="M86" s="199"/>
      <c r="N86" s="199"/>
      <c r="O86" s="199"/>
      <c r="P86" s="199"/>
      <c r="Q86" s="199"/>
      <c r="R86" s="199"/>
      <c r="S86" s="199"/>
      <c r="T86" s="199"/>
      <c r="U86" s="199"/>
    </row>
    <row r="87" spans="1:21" x14ac:dyDescent="0.25">
      <c r="A87" s="199"/>
      <c r="B87" s="199"/>
      <c r="C87" s="199"/>
      <c r="D87" s="199"/>
      <c r="E87" s="199"/>
      <c r="F87" s="199"/>
      <c r="G87" s="199"/>
      <c r="H87" s="199"/>
      <c r="I87" s="199"/>
      <c r="J87" s="199"/>
      <c r="K87" s="199"/>
      <c r="L87" s="199"/>
      <c r="M87" s="199"/>
      <c r="N87" s="199"/>
      <c r="O87" s="199"/>
      <c r="P87" s="199"/>
      <c r="Q87" s="199"/>
      <c r="R87" s="199"/>
      <c r="S87" s="199"/>
      <c r="T87" s="199"/>
      <c r="U87" s="199"/>
    </row>
    <row r="88" spans="1:21" x14ac:dyDescent="0.25">
      <c r="A88" s="199"/>
      <c r="B88" s="199"/>
      <c r="C88" s="199"/>
      <c r="D88" s="199"/>
      <c r="E88" s="199"/>
      <c r="F88" s="199"/>
      <c r="G88" s="199"/>
      <c r="H88" s="199"/>
      <c r="I88" s="199"/>
      <c r="J88" s="199"/>
      <c r="K88" s="199"/>
      <c r="L88" s="199"/>
      <c r="M88" s="199"/>
      <c r="N88" s="199"/>
      <c r="O88" s="199"/>
      <c r="P88" s="199"/>
      <c r="Q88" s="199"/>
      <c r="R88" s="199"/>
      <c r="S88" s="199"/>
      <c r="T88" s="199"/>
      <c r="U88" s="199"/>
    </row>
    <row r="89" spans="1:21" x14ac:dyDescent="0.25">
      <c r="A89" s="199"/>
      <c r="B89" s="199"/>
      <c r="C89" s="199"/>
      <c r="D89" s="199"/>
      <c r="E89" s="199"/>
      <c r="F89" s="199"/>
      <c r="G89" s="199"/>
      <c r="H89" s="199"/>
      <c r="I89" s="199"/>
      <c r="J89" s="199"/>
      <c r="K89" s="199"/>
      <c r="L89" s="199"/>
      <c r="M89" s="199"/>
      <c r="N89" s="199"/>
      <c r="O89" s="199"/>
      <c r="P89" s="199"/>
      <c r="Q89" s="199"/>
      <c r="R89" s="199"/>
      <c r="S89" s="199"/>
      <c r="T89" s="199"/>
      <c r="U89" s="199"/>
    </row>
    <row r="90" spans="1:21" x14ac:dyDescent="0.25">
      <c r="A90" s="199"/>
      <c r="B90" s="199"/>
      <c r="C90" s="199"/>
      <c r="D90" s="199"/>
      <c r="E90" s="199"/>
      <c r="F90" s="199"/>
      <c r="G90" s="199"/>
      <c r="H90" s="199"/>
      <c r="I90" s="199"/>
      <c r="J90" s="199"/>
      <c r="K90" s="199"/>
      <c r="L90" s="199"/>
      <c r="M90" s="199"/>
      <c r="N90" s="199"/>
      <c r="O90" s="199"/>
      <c r="P90" s="199"/>
      <c r="Q90" s="199"/>
      <c r="R90" s="199"/>
      <c r="S90" s="199"/>
      <c r="T90" s="199"/>
      <c r="U90" s="199"/>
    </row>
    <row r="91" spans="1:21" x14ac:dyDescent="0.25">
      <c r="A91" s="199"/>
      <c r="B91" s="199"/>
      <c r="C91" s="199"/>
      <c r="D91" s="199"/>
      <c r="E91" s="199"/>
      <c r="F91" s="199"/>
      <c r="G91" s="199"/>
      <c r="H91" s="199"/>
      <c r="I91" s="199"/>
      <c r="J91" s="199"/>
      <c r="K91" s="199"/>
      <c r="L91" s="199"/>
      <c r="M91" s="199"/>
      <c r="N91" s="199"/>
      <c r="O91" s="199"/>
      <c r="P91" s="199"/>
      <c r="Q91" s="199"/>
      <c r="R91" s="199"/>
      <c r="S91" s="199"/>
      <c r="T91" s="199"/>
      <c r="U91" s="199"/>
    </row>
    <row r="92" spans="1:21" x14ac:dyDescent="0.25">
      <c r="A92" s="199"/>
      <c r="B92" s="199"/>
      <c r="C92" s="199"/>
      <c r="D92" s="199"/>
      <c r="E92" s="199"/>
      <c r="F92" s="199"/>
      <c r="G92" s="199"/>
      <c r="H92" s="199"/>
      <c r="I92" s="199"/>
      <c r="J92" s="199"/>
      <c r="K92" s="199"/>
      <c r="L92" s="199"/>
      <c r="M92" s="199"/>
      <c r="N92" s="199"/>
      <c r="O92" s="199"/>
      <c r="P92" s="199"/>
      <c r="Q92" s="199"/>
      <c r="R92" s="199"/>
      <c r="S92" s="199"/>
      <c r="T92" s="199"/>
      <c r="U92" s="199"/>
    </row>
    <row r="93" spans="1:21" x14ac:dyDescent="0.25">
      <c r="A93" s="199"/>
      <c r="B93" s="199"/>
      <c r="C93" s="199"/>
      <c r="D93" s="199"/>
      <c r="E93" s="199"/>
      <c r="F93" s="199"/>
      <c r="G93" s="199"/>
      <c r="H93" s="199"/>
      <c r="I93" s="199"/>
      <c r="J93" s="199"/>
      <c r="K93" s="199"/>
      <c r="L93" s="199"/>
      <c r="M93" s="199"/>
      <c r="N93" s="199"/>
      <c r="O93" s="199"/>
      <c r="P93" s="199"/>
      <c r="Q93" s="199"/>
      <c r="R93" s="199"/>
      <c r="S93" s="199"/>
      <c r="T93" s="199"/>
      <c r="U93" s="199"/>
    </row>
    <row r="94" spans="1:21" x14ac:dyDescent="0.25">
      <c r="A94" s="199"/>
      <c r="B94" s="199"/>
      <c r="C94" s="199"/>
      <c r="D94" s="199"/>
      <c r="E94" s="199"/>
      <c r="F94" s="199"/>
      <c r="G94" s="199"/>
      <c r="H94" s="199"/>
      <c r="I94" s="199"/>
      <c r="J94" s="199"/>
      <c r="K94" s="199"/>
      <c r="L94" s="199"/>
      <c r="M94" s="199"/>
      <c r="N94" s="199"/>
      <c r="O94" s="199"/>
      <c r="P94" s="199"/>
      <c r="Q94" s="199"/>
      <c r="R94" s="199"/>
      <c r="S94" s="199"/>
      <c r="T94" s="199"/>
      <c r="U94" s="199"/>
    </row>
    <row r="95" spans="1:21" x14ac:dyDescent="0.25">
      <c r="A95" s="199"/>
      <c r="B95" s="199"/>
      <c r="C95" s="199"/>
      <c r="D95" s="199"/>
      <c r="E95" s="199"/>
      <c r="F95" s="199"/>
      <c r="G95" s="199"/>
      <c r="H95" s="199"/>
      <c r="I95" s="199"/>
      <c r="J95" s="199"/>
      <c r="K95" s="199"/>
      <c r="L95" s="199"/>
      <c r="M95" s="199"/>
      <c r="N95" s="199"/>
      <c r="O95" s="199"/>
      <c r="P95" s="199"/>
      <c r="Q95" s="199"/>
      <c r="R95" s="199"/>
      <c r="S95" s="199"/>
      <c r="T95" s="199"/>
      <c r="U95" s="199"/>
    </row>
    <row r="96" spans="1:21" x14ac:dyDescent="0.25">
      <c r="A96" s="199"/>
      <c r="B96" s="199"/>
      <c r="C96" s="199"/>
      <c r="D96" s="199"/>
      <c r="E96" s="199"/>
      <c r="F96" s="199"/>
      <c r="G96" s="199"/>
      <c r="H96" s="199"/>
      <c r="I96" s="199"/>
      <c r="J96" s="199"/>
      <c r="K96" s="199"/>
      <c r="L96" s="199"/>
      <c r="M96" s="199"/>
      <c r="N96" s="199"/>
      <c r="O96" s="199"/>
      <c r="P96" s="199"/>
      <c r="Q96" s="199"/>
      <c r="R96" s="199"/>
      <c r="S96" s="199"/>
      <c r="T96" s="199"/>
      <c r="U96" s="199"/>
    </row>
    <row r="97" spans="1:21" x14ac:dyDescent="0.25">
      <c r="A97" s="199"/>
      <c r="B97" s="199"/>
      <c r="C97" s="199"/>
      <c r="D97" s="199"/>
      <c r="E97" s="199"/>
      <c r="F97" s="199"/>
      <c r="G97" s="199"/>
      <c r="H97" s="199"/>
      <c r="I97" s="199"/>
      <c r="J97" s="199"/>
      <c r="K97" s="199"/>
      <c r="L97" s="199"/>
      <c r="M97" s="199"/>
      <c r="N97" s="199"/>
      <c r="O97" s="199"/>
      <c r="P97" s="199"/>
      <c r="Q97" s="199"/>
      <c r="R97" s="199"/>
      <c r="S97" s="199"/>
      <c r="T97" s="199"/>
      <c r="U97" s="199"/>
    </row>
    <row r="98" spans="1:21" x14ac:dyDescent="0.25">
      <c r="A98" s="199"/>
      <c r="B98" s="199"/>
      <c r="C98" s="199"/>
      <c r="D98" s="199"/>
      <c r="E98" s="199"/>
      <c r="F98" s="199"/>
      <c r="G98" s="199"/>
      <c r="H98" s="199"/>
      <c r="I98" s="199"/>
      <c r="J98" s="199"/>
      <c r="K98" s="199"/>
      <c r="L98" s="199"/>
      <c r="M98" s="199"/>
      <c r="N98" s="199"/>
      <c r="O98" s="199"/>
      <c r="P98" s="199"/>
      <c r="Q98" s="199"/>
      <c r="R98" s="199"/>
      <c r="S98" s="199"/>
      <c r="T98" s="199"/>
      <c r="U98" s="199"/>
    </row>
    <row r="99" spans="1:21" x14ac:dyDescent="0.25">
      <c r="A99" s="199"/>
      <c r="B99" s="199"/>
      <c r="C99" s="199"/>
      <c r="D99" s="199"/>
      <c r="E99" s="199"/>
      <c r="F99" s="199"/>
      <c r="G99" s="199"/>
      <c r="H99" s="199"/>
      <c r="I99" s="199"/>
      <c r="J99" s="199"/>
      <c r="K99" s="199"/>
      <c r="L99" s="199"/>
      <c r="M99" s="199"/>
      <c r="N99" s="199"/>
      <c r="O99" s="199"/>
      <c r="P99" s="199"/>
      <c r="Q99" s="199"/>
      <c r="R99" s="199"/>
      <c r="S99" s="199"/>
      <c r="T99" s="199"/>
      <c r="U99" s="199"/>
    </row>
    <row r="100" spans="1:21"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row>
    <row r="101" spans="1:21"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row>
    <row r="102" spans="1:21"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row>
    <row r="103" spans="1:21"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row>
    <row r="104" spans="1:21"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row>
    <row r="105" spans="1:21"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row>
    <row r="106" spans="1:21"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row>
    <row r="107" spans="1:21"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row>
    <row r="108" spans="1:21"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row>
    <row r="109" spans="1:21"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row>
    <row r="110" spans="1:21"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row>
    <row r="111" spans="1:21"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row>
    <row r="112" spans="1:21"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row>
    <row r="113" spans="1:21"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row>
    <row r="114" spans="1:21"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row>
    <row r="115" spans="1:21"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row>
    <row r="116" spans="1:21"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row>
    <row r="117" spans="1:21"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row>
    <row r="118" spans="1:21"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row>
    <row r="119" spans="1:21"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row>
    <row r="120" spans="1:21"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row>
    <row r="121" spans="1:21"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row>
    <row r="122" spans="1:21"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row>
    <row r="123" spans="1:21"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row>
    <row r="124" spans="1:21"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row>
    <row r="125" spans="1:21"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row>
    <row r="126" spans="1:21"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row>
    <row r="127" spans="1:21"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row>
    <row r="128" spans="1:21"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row>
    <row r="129" spans="1:21"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row>
    <row r="130" spans="1:21"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row>
    <row r="131" spans="1:21"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row>
    <row r="132" spans="1:21"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row>
    <row r="133" spans="1:21"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row>
    <row r="134" spans="1:21"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row>
    <row r="135" spans="1:21"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row>
    <row r="136" spans="1:21"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row>
    <row r="137" spans="1:21"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row>
    <row r="138" spans="1:21"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row>
    <row r="139" spans="1:21"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row>
    <row r="140" spans="1:21"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row>
    <row r="141" spans="1:21"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row>
    <row r="142" spans="1:21"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row>
    <row r="143" spans="1:21"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row>
    <row r="144" spans="1:21"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row>
    <row r="145" spans="1:21"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row>
    <row r="146" spans="1:21"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row>
    <row r="147" spans="1:21"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row>
    <row r="148" spans="1:21"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row>
    <row r="149" spans="1:21"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row>
    <row r="150" spans="1:21"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row>
    <row r="151" spans="1:21"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row>
    <row r="152" spans="1:21"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row>
    <row r="153" spans="1:21"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row>
    <row r="154" spans="1:21"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row>
    <row r="155" spans="1:21"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row>
    <row r="156" spans="1:21"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row>
    <row r="157" spans="1:21"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row>
    <row r="158" spans="1:21"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row>
    <row r="159" spans="1:21"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row>
    <row r="160" spans="1:21"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row>
    <row r="161" spans="1:21"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row>
    <row r="162" spans="1:21"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row>
    <row r="163" spans="1:21"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row>
    <row r="164" spans="1:21"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row>
    <row r="165" spans="1:21"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row>
    <row r="166" spans="1:21"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row>
    <row r="167" spans="1:21"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row>
    <row r="168" spans="1:21"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row>
    <row r="169" spans="1:21"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row>
    <row r="170" spans="1:21"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row>
    <row r="171" spans="1:21"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row>
    <row r="172" spans="1:21"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row>
    <row r="173" spans="1:21"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row>
    <row r="174" spans="1:21"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row>
    <row r="175" spans="1:21"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row>
    <row r="176" spans="1:21"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row>
    <row r="177" spans="1:21"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row>
    <row r="178" spans="1:21"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row>
    <row r="179" spans="1:21"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row>
    <row r="180" spans="1:21"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row>
    <row r="181" spans="1:21"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row>
    <row r="182" spans="1:21"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row>
    <row r="183" spans="1:21"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row>
    <row r="184" spans="1:21"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row>
    <row r="185" spans="1:21"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row>
    <row r="186" spans="1:21"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row>
    <row r="187" spans="1:21"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row>
    <row r="188" spans="1:21"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row>
    <row r="189" spans="1:21"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row>
    <row r="190" spans="1:21"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row>
    <row r="191" spans="1:21"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row>
    <row r="192" spans="1:21"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row>
    <row r="193" spans="1:21"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row>
    <row r="194" spans="1:21"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row>
    <row r="195" spans="1:21"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row>
    <row r="196" spans="1:21"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row>
    <row r="197" spans="1:21"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row>
    <row r="198" spans="1:21"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row>
    <row r="199" spans="1:21"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row>
    <row r="200" spans="1:21"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row>
    <row r="201" spans="1:21"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row>
    <row r="202" spans="1:21"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row>
    <row r="203" spans="1:21"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row>
    <row r="204" spans="1:21"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row>
    <row r="205" spans="1:21"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row>
    <row r="206" spans="1:21"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row>
    <row r="207" spans="1:21"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row>
    <row r="208" spans="1:21"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row>
    <row r="209" spans="1:21"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row>
    <row r="210" spans="1:21"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row>
    <row r="211" spans="1:21"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row>
    <row r="212" spans="1:21"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row>
    <row r="213" spans="1:21"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row>
    <row r="214" spans="1:21"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row>
    <row r="215" spans="1:21"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row>
    <row r="216" spans="1:21"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row>
    <row r="217" spans="1:21"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row>
    <row r="218" spans="1:21"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row>
    <row r="219" spans="1:21"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row>
    <row r="220" spans="1:21"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row>
    <row r="221" spans="1:21"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row>
    <row r="222" spans="1:21"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row>
    <row r="223" spans="1:21"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row>
    <row r="224" spans="1:21"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row>
    <row r="225" spans="1:21"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row>
    <row r="226" spans="1:21"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row>
    <row r="227" spans="1:21"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row>
    <row r="228" spans="1:21"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row>
    <row r="229" spans="1:21"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row>
    <row r="230" spans="1:21"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row>
    <row r="231" spans="1:21"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row>
    <row r="232" spans="1:21"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row>
    <row r="233" spans="1:21"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row>
    <row r="234" spans="1:21"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row>
    <row r="235" spans="1:21"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row>
    <row r="236" spans="1:21"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row>
    <row r="237" spans="1:21"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row>
    <row r="238" spans="1:21"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row>
    <row r="239" spans="1:21"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row>
    <row r="240" spans="1:21"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row>
    <row r="241" spans="1:21"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row>
    <row r="242" spans="1:21"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row>
    <row r="243" spans="1:21"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row>
    <row r="244" spans="1:21"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row>
    <row r="245" spans="1:21"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row>
    <row r="246" spans="1:21"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row>
    <row r="247" spans="1:21"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row>
    <row r="248" spans="1:21"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row>
    <row r="249" spans="1:21"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row>
    <row r="250" spans="1:21"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row>
    <row r="251" spans="1:21"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row>
    <row r="252" spans="1:21"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row>
    <row r="253" spans="1:21"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row>
    <row r="254" spans="1:21"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row>
    <row r="255" spans="1:21"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row>
    <row r="256" spans="1:21"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row>
    <row r="257" spans="1:21"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row>
    <row r="258" spans="1:21"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row>
    <row r="259" spans="1:21"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row>
    <row r="260" spans="1:21"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row>
    <row r="261" spans="1:21"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row>
    <row r="262" spans="1:21"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row>
    <row r="263" spans="1:21"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row>
    <row r="264" spans="1:21"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row>
    <row r="265" spans="1:21"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row>
    <row r="266" spans="1:21"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row>
    <row r="267" spans="1:21"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row>
    <row r="268" spans="1:21"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row>
    <row r="269" spans="1:21"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row>
    <row r="270" spans="1:21"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row>
    <row r="271" spans="1:21"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row>
    <row r="272" spans="1:21"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row>
    <row r="273" spans="1:21"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row>
    <row r="274" spans="1:21"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row>
    <row r="275" spans="1:21"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row>
    <row r="276" spans="1:21"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row>
    <row r="277" spans="1:21"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row>
    <row r="278" spans="1:21"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row>
    <row r="279" spans="1:21"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row>
    <row r="280" spans="1:21"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row>
    <row r="281" spans="1:21"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row>
    <row r="282" spans="1:21"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row>
    <row r="283" spans="1:21"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row>
    <row r="284" spans="1:21"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row>
    <row r="285" spans="1:21"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row>
    <row r="286" spans="1:21"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row>
    <row r="287" spans="1:21"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row>
    <row r="288" spans="1:21"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row>
    <row r="289" spans="1:21"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row>
    <row r="290" spans="1:21"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row>
    <row r="291" spans="1:21"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row>
    <row r="292" spans="1:21"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row>
    <row r="293" spans="1:21"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row>
    <row r="294" spans="1:21"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row>
    <row r="295" spans="1:21"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row>
    <row r="296" spans="1:21"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row>
    <row r="297" spans="1:21"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row>
    <row r="298" spans="1:21"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row>
    <row r="299" spans="1:21"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row>
    <row r="300" spans="1:21"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row>
    <row r="301" spans="1:21"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row>
    <row r="302" spans="1:21"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row>
    <row r="303" spans="1:21"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row>
    <row r="304" spans="1:21"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row>
    <row r="305" spans="1:21"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row>
    <row r="306" spans="1:21"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row>
    <row r="307" spans="1:21"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row>
    <row r="308" spans="1:21"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row>
    <row r="309" spans="1:21"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row>
    <row r="310" spans="1:21"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row>
    <row r="311" spans="1:21"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row>
    <row r="312" spans="1:21"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row>
    <row r="313" spans="1:21"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row>
    <row r="314" spans="1:21"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row>
    <row r="315" spans="1:21"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row>
    <row r="316" spans="1:21"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row>
    <row r="317" spans="1:21"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row>
    <row r="318" spans="1:21"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row>
    <row r="319" spans="1:21"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row>
    <row r="320" spans="1:21"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row>
    <row r="321" spans="1:21"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row>
    <row r="322" spans="1:21"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row>
    <row r="323" spans="1:21"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row>
    <row r="324" spans="1:21"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row>
    <row r="325" spans="1:21"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row>
    <row r="326" spans="1:21"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row>
    <row r="327" spans="1:21"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row>
    <row r="328" spans="1:21"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row>
    <row r="329" spans="1:21"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row>
    <row r="330" spans="1:21"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row>
    <row r="331" spans="1:21"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row>
    <row r="332" spans="1:21"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row>
    <row r="333" spans="1:21"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row>
    <row r="334" spans="1:21"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row>
    <row r="335" spans="1:21"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row>
    <row r="336" spans="1:21"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row>
    <row r="337" spans="1:21"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row>
    <row r="338" spans="1:21"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row>
    <row r="339" spans="1:21" x14ac:dyDescent="0.25">
      <c r="A339" s="199"/>
      <c r="B339" s="199"/>
      <c r="C339" s="199"/>
      <c r="D339" s="199"/>
      <c r="E339" s="199"/>
      <c r="F339" s="199"/>
      <c r="G339" s="199"/>
      <c r="H339" s="199"/>
      <c r="I339" s="199"/>
      <c r="J339" s="199"/>
      <c r="K339" s="199"/>
      <c r="L339" s="199"/>
      <c r="M339" s="199"/>
      <c r="N339" s="199"/>
      <c r="O339" s="199"/>
      <c r="P339" s="199"/>
      <c r="Q339" s="199"/>
      <c r="R339" s="199"/>
      <c r="S339" s="199"/>
      <c r="T339" s="199"/>
      <c r="U339" s="199"/>
    </row>
    <row r="340" spans="1:21" x14ac:dyDescent="0.25">
      <c r="A340" s="199"/>
      <c r="B340" s="199"/>
      <c r="C340" s="199"/>
      <c r="D340" s="199"/>
      <c r="E340" s="199"/>
      <c r="F340" s="199"/>
      <c r="G340" s="199"/>
      <c r="H340" s="199"/>
      <c r="I340" s="199"/>
      <c r="J340" s="199"/>
      <c r="K340" s="199"/>
      <c r="L340" s="199"/>
      <c r="M340" s="199"/>
      <c r="N340" s="199"/>
      <c r="O340" s="199"/>
      <c r="P340" s="199"/>
      <c r="Q340" s="199"/>
      <c r="R340" s="199"/>
      <c r="S340" s="199"/>
      <c r="T340" s="199"/>
      <c r="U340" s="199"/>
    </row>
    <row r="341" spans="1:21" x14ac:dyDescent="0.25">
      <c r="A341" s="199"/>
      <c r="B341" s="199"/>
      <c r="C341" s="199"/>
      <c r="D341" s="199"/>
      <c r="E341" s="199"/>
      <c r="F341" s="199"/>
      <c r="G341" s="199"/>
      <c r="H341" s="199"/>
      <c r="I341" s="199"/>
      <c r="J341" s="199"/>
      <c r="K341" s="199"/>
      <c r="L341" s="199"/>
      <c r="M341" s="199"/>
      <c r="N341" s="199"/>
      <c r="O341" s="199"/>
      <c r="P341" s="199"/>
      <c r="Q341" s="199"/>
      <c r="R341" s="199"/>
      <c r="S341" s="199"/>
      <c r="T341" s="199"/>
      <c r="U341" s="199"/>
    </row>
    <row r="342" spans="1:21" x14ac:dyDescent="0.25">
      <c r="A342" s="199"/>
      <c r="B342" s="199"/>
      <c r="C342" s="199"/>
      <c r="D342" s="199"/>
      <c r="E342" s="199"/>
      <c r="F342" s="199"/>
      <c r="G342" s="199"/>
      <c r="H342" s="199"/>
      <c r="I342" s="199"/>
      <c r="J342" s="199"/>
      <c r="K342" s="199"/>
      <c r="L342" s="199"/>
      <c r="M342" s="199"/>
      <c r="N342" s="199"/>
      <c r="O342" s="199"/>
      <c r="P342" s="199"/>
      <c r="Q342" s="199"/>
      <c r="R342" s="199"/>
      <c r="S342" s="199"/>
      <c r="T342" s="199"/>
      <c r="U342" s="199"/>
    </row>
    <row r="343" spans="1:21" x14ac:dyDescent="0.25">
      <c r="A343" s="199"/>
      <c r="B343" s="199"/>
      <c r="C343" s="199"/>
      <c r="D343" s="199"/>
      <c r="E343" s="199"/>
      <c r="F343" s="199"/>
      <c r="G343" s="199"/>
      <c r="H343" s="199"/>
      <c r="I343" s="199"/>
      <c r="J343" s="199"/>
      <c r="K343" s="199"/>
      <c r="L343" s="199"/>
      <c r="M343" s="199"/>
      <c r="N343" s="199"/>
      <c r="O343" s="199"/>
      <c r="P343" s="199"/>
      <c r="Q343" s="199"/>
      <c r="R343" s="199"/>
      <c r="S343" s="199"/>
      <c r="T343" s="199"/>
      <c r="U343" s="199"/>
    </row>
    <row r="344" spans="1:21" x14ac:dyDescent="0.25">
      <c r="A344" s="199"/>
      <c r="B344" s="199"/>
      <c r="C344" s="199"/>
      <c r="D344" s="199"/>
      <c r="E344" s="199"/>
      <c r="F344" s="199"/>
      <c r="G344" s="199"/>
      <c r="H344" s="199"/>
      <c r="I344" s="199"/>
      <c r="J344" s="199"/>
      <c r="K344" s="199"/>
      <c r="L344" s="199"/>
      <c r="M344" s="199"/>
      <c r="N344" s="199"/>
      <c r="O344" s="199"/>
      <c r="P344" s="199"/>
      <c r="Q344" s="199"/>
      <c r="R344" s="199"/>
      <c r="S344" s="199"/>
      <c r="T344" s="199"/>
      <c r="U344" s="199"/>
    </row>
    <row r="345" spans="1:21" x14ac:dyDescent="0.25">
      <c r="A345" s="199"/>
      <c r="B345" s="199"/>
      <c r="C345" s="199"/>
      <c r="D345" s="199"/>
      <c r="E345" s="199"/>
      <c r="F345" s="199"/>
      <c r="G345" s="199"/>
      <c r="H345" s="199"/>
      <c r="I345" s="199"/>
      <c r="J345" s="199"/>
      <c r="K345" s="199"/>
      <c r="L345" s="199"/>
      <c r="M345" s="199"/>
      <c r="N345" s="199"/>
      <c r="O345" s="199"/>
      <c r="P345" s="199"/>
      <c r="Q345" s="199"/>
      <c r="R345" s="199"/>
      <c r="S345" s="199"/>
      <c r="T345" s="199"/>
      <c r="U345" s="199"/>
    </row>
    <row r="346" spans="1:21" x14ac:dyDescent="0.25">
      <c r="A346" s="199"/>
      <c r="B346" s="199"/>
      <c r="C346" s="199"/>
      <c r="D346" s="199"/>
      <c r="E346" s="199"/>
      <c r="F346" s="199"/>
      <c r="G346" s="199"/>
      <c r="H346" s="199"/>
      <c r="I346" s="199"/>
      <c r="J346" s="199"/>
      <c r="K346" s="199"/>
      <c r="L346" s="199"/>
      <c r="M346" s="199"/>
      <c r="N346" s="199"/>
      <c r="O346" s="199"/>
      <c r="P346" s="199"/>
      <c r="Q346" s="199"/>
      <c r="R346" s="199"/>
      <c r="S346" s="199"/>
      <c r="T346" s="199"/>
      <c r="U346" s="199"/>
    </row>
    <row r="347" spans="1:21" x14ac:dyDescent="0.25">
      <c r="A347" s="199"/>
      <c r="B347" s="199"/>
      <c r="C347" s="199"/>
      <c r="D347" s="199"/>
      <c r="E347" s="199"/>
      <c r="F347" s="199"/>
      <c r="G347" s="199"/>
      <c r="H347" s="199"/>
      <c r="I347" s="199"/>
      <c r="J347" s="199"/>
      <c r="K347" s="199"/>
      <c r="L347" s="199"/>
      <c r="M347" s="199"/>
      <c r="N347" s="199"/>
      <c r="O347" s="199"/>
      <c r="P347" s="199"/>
      <c r="Q347" s="199"/>
      <c r="R347" s="199"/>
      <c r="S347" s="199"/>
      <c r="T347" s="199"/>
      <c r="U347" s="199"/>
    </row>
    <row r="348" spans="1:21" x14ac:dyDescent="0.25">
      <c r="A348" s="199"/>
      <c r="B348" s="199"/>
      <c r="C348" s="199"/>
      <c r="D348" s="199"/>
      <c r="E348" s="199"/>
      <c r="F348" s="199"/>
      <c r="G348" s="199"/>
      <c r="H348" s="199"/>
      <c r="I348" s="199"/>
      <c r="J348" s="199"/>
      <c r="K348" s="199"/>
      <c r="L348" s="199"/>
      <c r="M348" s="199"/>
      <c r="N348" s="199"/>
      <c r="O348" s="199"/>
      <c r="P348" s="199"/>
      <c r="Q348" s="199"/>
      <c r="R348" s="199"/>
      <c r="S348" s="199"/>
      <c r="T348" s="199"/>
      <c r="U348" s="199"/>
    </row>
    <row r="349" spans="1:21" x14ac:dyDescent="0.25">
      <c r="A349" s="199"/>
      <c r="B349" s="199"/>
      <c r="C349" s="199"/>
      <c r="D349" s="199"/>
      <c r="E349" s="199"/>
      <c r="F349" s="199"/>
      <c r="G349" s="199"/>
      <c r="H349" s="199"/>
      <c r="I349" s="199"/>
      <c r="J349" s="199"/>
      <c r="K349" s="199"/>
      <c r="L349" s="199"/>
      <c r="M349" s="199"/>
      <c r="N349" s="199"/>
      <c r="O349" s="199"/>
      <c r="P349" s="199"/>
      <c r="Q349" s="199"/>
      <c r="R349" s="199"/>
      <c r="S349" s="199"/>
      <c r="T349" s="199"/>
      <c r="U349" s="199"/>
    </row>
    <row r="350" spans="1:21" x14ac:dyDescent="0.25">
      <c r="A350" s="199"/>
      <c r="B350" s="199"/>
      <c r="C350" s="199"/>
      <c r="D350" s="199"/>
      <c r="E350" s="199"/>
      <c r="F350" s="199"/>
      <c r="G350" s="199"/>
      <c r="H350" s="199"/>
      <c r="I350" s="199"/>
      <c r="J350" s="199"/>
      <c r="K350" s="199"/>
      <c r="L350" s="199"/>
      <c r="M350" s="199"/>
      <c r="N350" s="199"/>
      <c r="O350" s="199"/>
      <c r="P350" s="199"/>
      <c r="Q350" s="199"/>
      <c r="R350" s="199"/>
      <c r="S350" s="199"/>
      <c r="T350" s="199"/>
      <c r="U350" s="199"/>
    </row>
    <row r="351" spans="1:21" x14ac:dyDescent="0.25">
      <c r="A351" s="199"/>
      <c r="B351" s="199"/>
      <c r="C351" s="199"/>
      <c r="D351" s="199"/>
      <c r="E351" s="199"/>
      <c r="F351" s="199"/>
      <c r="G351" s="199"/>
      <c r="H351" s="199"/>
      <c r="I351" s="199"/>
      <c r="J351" s="199"/>
      <c r="K351" s="199"/>
      <c r="L351" s="199"/>
      <c r="M351" s="199"/>
      <c r="N351" s="199"/>
      <c r="O351" s="199"/>
      <c r="P351" s="199"/>
      <c r="Q351" s="199"/>
      <c r="R351" s="199"/>
      <c r="S351" s="199"/>
      <c r="T351" s="199"/>
      <c r="U351" s="199"/>
    </row>
    <row r="352" spans="1:21" x14ac:dyDescent="0.25">
      <c r="A352" s="199"/>
      <c r="B352" s="199"/>
      <c r="C352" s="199"/>
      <c r="D352" s="199"/>
      <c r="E352" s="199"/>
      <c r="F352" s="199"/>
      <c r="G352" s="199"/>
      <c r="H352" s="199"/>
      <c r="I352" s="199"/>
      <c r="J352" s="199"/>
      <c r="K352" s="199"/>
      <c r="L352" s="199"/>
      <c r="M352" s="199"/>
      <c r="N352" s="199"/>
      <c r="O352" s="199"/>
      <c r="P352" s="199"/>
      <c r="Q352" s="199"/>
      <c r="R352" s="199"/>
      <c r="S352" s="199"/>
      <c r="T352" s="199"/>
      <c r="U352" s="199"/>
    </row>
    <row r="353" spans="1:21" x14ac:dyDescent="0.25">
      <c r="A353" s="199"/>
      <c r="B353" s="199"/>
      <c r="C353" s="199"/>
      <c r="D353" s="199"/>
      <c r="E353" s="199"/>
      <c r="F353" s="199"/>
      <c r="G353" s="199"/>
      <c r="H353" s="199"/>
      <c r="I353" s="199"/>
      <c r="J353" s="199"/>
      <c r="K353" s="199"/>
      <c r="L353" s="199"/>
      <c r="M353" s="199"/>
      <c r="N353" s="199"/>
      <c r="O353" s="199"/>
      <c r="P353" s="199"/>
      <c r="Q353" s="199"/>
      <c r="R353" s="199"/>
      <c r="S353" s="199"/>
      <c r="T353" s="199"/>
      <c r="U353" s="199"/>
    </row>
    <row r="354" spans="1:21" x14ac:dyDescent="0.25">
      <c r="A354" s="199"/>
      <c r="B354" s="199"/>
      <c r="C354" s="199"/>
      <c r="D354" s="199"/>
      <c r="E354" s="199"/>
      <c r="F354" s="199"/>
      <c r="G354" s="199"/>
      <c r="H354" s="199"/>
      <c r="I354" s="199"/>
      <c r="J354" s="199"/>
      <c r="K354" s="199"/>
      <c r="L354" s="199"/>
      <c r="M354" s="199"/>
      <c r="N354" s="199"/>
      <c r="O354" s="199"/>
      <c r="P354" s="199"/>
      <c r="Q354" s="199"/>
      <c r="R354" s="199"/>
      <c r="S354" s="199"/>
      <c r="T354" s="199"/>
      <c r="U354" s="199"/>
    </row>
    <row r="355" spans="1:21" x14ac:dyDescent="0.25">
      <c r="A355" s="199"/>
      <c r="B355" s="199"/>
      <c r="C355" s="199"/>
      <c r="D355" s="199"/>
      <c r="E355" s="199"/>
      <c r="F355" s="199"/>
      <c r="G355" s="199"/>
      <c r="H355" s="199"/>
      <c r="I355" s="199"/>
      <c r="J355" s="199"/>
      <c r="K355" s="199"/>
      <c r="L355" s="199"/>
      <c r="M355" s="199"/>
      <c r="N355" s="199"/>
      <c r="O355" s="199"/>
      <c r="P355" s="199"/>
      <c r="Q355" s="199"/>
      <c r="R355" s="199"/>
      <c r="S355" s="199"/>
      <c r="T355" s="199"/>
      <c r="U355" s="199"/>
    </row>
    <row r="356" spans="1:21" x14ac:dyDescent="0.25">
      <c r="A356" s="199"/>
      <c r="B356" s="199"/>
      <c r="C356" s="199"/>
      <c r="D356" s="199"/>
      <c r="E356" s="199"/>
      <c r="F356" s="199"/>
      <c r="G356" s="199"/>
      <c r="H356" s="199"/>
      <c r="I356" s="199"/>
      <c r="J356" s="199"/>
      <c r="K356" s="199"/>
      <c r="L356" s="199"/>
      <c r="M356" s="199"/>
      <c r="N356" s="199"/>
      <c r="O356" s="199"/>
      <c r="P356" s="199"/>
      <c r="Q356" s="199"/>
      <c r="R356" s="199"/>
      <c r="S356" s="199"/>
      <c r="T356" s="199"/>
      <c r="U356" s="199"/>
    </row>
    <row r="357" spans="1:21" x14ac:dyDescent="0.25">
      <c r="A357" s="199"/>
      <c r="B357" s="199"/>
      <c r="C357" s="199"/>
      <c r="D357" s="199"/>
      <c r="E357" s="199"/>
      <c r="F357" s="199"/>
      <c r="G357" s="199"/>
      <c r="H357" s="199"/>
      <c r="I357" s="199"/>
      <c r="J357" s="199"/>
      <c r="K357" s="199"/>
      <c r="L357" s="199"/>
      <c r="M357" s="199"/>
      <c r="N357" s="199"/>
      <c r="O357" s="199"/>
      <c r="P357" s="199"/>
      <c r="Q357" s="199"/>
      <c r="R357" s="199"/>
      <c r="S357" s="199"/>
      <c r="T357" s="199"/>
      <c r="U357" s="199"/>
    </row>
    <row r="358" spans="1:21" x14ac:dyDescent="0.25">
      <c r="A358" s="199"/>
      <c r="B358" s="199"/>
      <c r="C358" s="199"/>
      <c r="D358" s="199"/>
      <c r="E358" s="199"/>
      <c r="F358" s="199"/>
      <c r="G358" s="199"/>
      <c r="H358" s="199"/>
      <c r="I358" s="199"/>
      <c r="J358" s="199"/>
      <c r="K358" s="199"/>
      <c r="L358" s="199"/>
      <c r="M358" s="199"/>
      <c r="N358" s="199"/>
      <c r="O358" s="199"/>
      <c r="P358" s="199"/>
      <c r="Q358" s="199"/>
      <c r="R358" s="199"/>
      <c r="S358" s="199"/>
      <c r="T358" s="199"/>
      <c r="U358" s="199"/>
    </row>
    <row r="359" spans="1:21" x14ac:dyDescent="0.25">
      <c r="A359" s="199"/>
      <c r="B359" s="199"/>
      <c r="C359" s="199"/>
      <c r="D359" s="199"/>
      <c r="E359" s="199"/>
      <c r="F359" s="199"/>
      <c r="G359" s="199"/>
      <c r="H359" s="199"/>
      <c r="I359" s="199"/>
      <c r="J359" s="199"/>
      <c r="K359" s="199"/>
      <c r="L359" s="199"/>
      <c r="M359" s="199"/>
      <c r="N359" s="199"/>
      <c r="O359" s="199"/>
      <c r="P359" s="199"/>
      <c r="Q359" s="199"/>
      <c r="R359" s="199"/>
      <c r="S359" s="199"/>
      <c r="T359" s="199"/>
      <c r="U359" s="199"/>
    </row>
    <row r="360" spans="1:21" x14ac:dyDescent="0.25">
      <c r="A360" s="199"/>
      <c r="B360" s="199"/>
      <c r="C360" s="199"/>
      <c r="D360" s="199"/>
      <c r="E360" s="199"/>
      <c r="F360" s="199"/>
      <c r="G360" s="199"/>
      <c r="H360" s="199"/>
      <c r="I360" s="199"/>
      <c r="J360" s="199"/>
      <c r="K360" s="199"/>
      <c r="L360" s="199"/>
      <c r="M360" s="199"/>
      <c r="N360" s="199"/>
      <c r="O360" s="199"/>
      <c r="P360" s="199"/>
      <c r="Q360" s="199"/>
      <c r="R360" s="199"/>
      <c r="S360" s="199"/>
      <c r="T360" s="199"/>
      <c r="U360" s="199"/>
    </row>
    <row r="361" spans="1:21" x14ac:dyDescent="0.25">
      <c r="A361" s="199"/>
      <c r="B361" s="199"/>
      <c r="C361" s="199"/>
      <c r="D361" s="199"/>
      <c r="E361" s="199"/>
      <c r="F361" s="199"/>
      <c r="G361" s="199"/>
      <c r="H361" s="199"/>
      <c r="I361" s="199"/>
      <c r="J361" s="199"/>
      <c r="K361" s="199"/>
      <c r="L361" s="199"/>
      <c r="M361" s="199"/>
      <c r="N361" s="199"/>
      <c r="O361" s="199"/>
      <c r="P361" s="199"/>
      <c r="Q361" s="199"/>
      <c r="R361" s="199"/>
      <c r="S361" s="199"/>
      <c r="T361" s="199"/>
      <c r="U361" s="199"/>
    </row>
    <row r="362" spans="1:21" x14ac:dyDescent="0.25">
      <c r="A362" s="199"/>
      <c r="B362" s="199"/>
      <c r="C362" s="199"/>
      <c r="D362" s="199"/>
      <c r="E362" s="199"/>
      <c r="F362" s="199"/>
      <c r="G362" s="199"/>
      <c r="H362" s="199"/>
      <c r="I362" s="199"/>
      <c r="J362" s="199"/>
      <c r="K362" s="199"/>
      <c r="L362" s="199"/>
      <c r="M362" s="199"/>
      <c r="N362" s="199"/>
      <c r="O362" s="199"/>
      <c r="P362" s="199"/>
      <c r="Q362" s="199"/>
      <c r="R362" s="199"/>
      <c r="S362" s="199"/>
      <c r="T362" s="199"/>
      <c r="U362" s="199"/>
    </row>
    <row r="363" spans="1:21" x14ac:dyDescent="0.25">
      <c r="A363" s="199"/>
      <c r="B363" s="199"/>
      <c r="C363" s="199"/>
      <c r="D363" s="199"/>
      <c r="E363" s="199"/>
      <c r="F363" s="199"/>
      <c r="G363" s="199"/>
      <c r="H363" s="199"/>
      <c r="I363" s="199"/>
      <c r="J363" s="199"/>
      <c r="K363" s="199"/>
      <c r="L363" s="199"/>
      <c r="M363" s="199"/>
      <c r="N363" s="199"/>
      <c r="O363" s="199"/>
      <c r="P363" s="199"/>
      <c r="Q363" s="199"/>
      <c r="R363" s="199"/>
      <c r="S363" s="199"/>
      <c r="T363" s="199"/>
      <c r="U363" s="199"/>
    </row>
    <row r="364" spans="1:21" x14ac:dyDescent="0.25">
      <c r="A364" s="199"/>
      <c r="B364" s="199"/>
      <c r="C364" s="199"/>
      <c r="D364" s="199"/>
      <c r="E364" s="199"/>
      <c r="F364" s="199"/>
      <c r="G364" s="199"/>
      <c r="H364" s="199"/>
      <c r="I364" s="199"/>
      <c r="J364" s="199"/>
      <c r="K364" s="199"/>
      <c r="L364" s="199"/>
      <c r="M364" s="199"/>
      <c r="N364" s="199"/>
      <c r="O364" s="199"/>
      <c r="P364" s="199"/>
      <c r="Q364" s="199"/>
      <c r="R364" s="199"/>
      <c r="S364" s="199"/>
      <c r="T364" s="199"/>
      <c r="U364" s="199"/>
    </row>
    <row r="365" spans="1:21" x14ac:dyDescent="0.25">
      <c r="A365" s="199"/>
      <c r="B365" s="199"/>
      <c r="C365" s="199"/>
      <c r="D365" s="199"/>
      <c r="E365" s="199"/>
      <c r="F365" s="199"/>
      <c r="G365" s="199"/>
      <c r="H365" s="199"/>
      <c r="I365" s="199"/>
      <c r="J365" s="199"/>
      <c r="K365" s="199"/>
      <c r="L365" s="199"/>
      <c r="M365" s="199"/>
      <c r="N365" s="199"/>
      <c r="O365" s="199"/>
      <c r="P365" s="199"/>
      <c r="Q365" s="199"/>
      <c r="R365" s="199"/>
      <c r="S365" s="199"/>
      <c r="T365" s="199"/>
      <c r="U365" s="199"/>
    </row>
    <row r="366" spans="1:21" x14ac:dyDescent="0.25">
      <c r="A366" s="199"/>
      <c r="B366" s="199"/>
      <c r="C366" s="199"/>
      <c r="D366" s="199"/>
      <c r="E366" s="199"/>
      <c r="F366" s="199"/>
      <c r="G366" s="199"/>
      <c r="H366" s="199"/>
      <c r="I366" s="199"/>
      <c r="J366" s="199"/>
      <c r="K366" s="199"/>
      <c r="L366" s="199"/>
      <c r="M366" s="199"/>
      <c r="N366" s="199"/>
      <c r="O366" s="199"/>
      <c r="P366" s="199"/>
      <c r="Q366" s="199"/>
      <c r="R366" s="199"/>
      <c r="S366" s="199"/>
      <c r="T366" s="199"/>
      <c r="U366" s="199"/>
    </row>
    <row r="367" spans="1:21" x14ac:dyDescent="0.25">
      <c r="A367" s="199"/>
      <c r="B367" s="199"/>
      <c r="C367" s="199"/>
      <c r="D367" s="199"/>
      <c r="E367" s="199"/>
      <c r="F367" s="199"/>
      <c r="G367" s="199"/>
      <c r="H367" s="199"/>
      <c r="I367" s="199"/>
      <c r="J367" s="199"/>
      <c r="K367" s="199"/>
      <c r="L367" s="199"/>
      <c r="M367" s="199"/>
      <c r="N367" s="199"/>
      <c r="O367" s="199"/>
      <c r="P367" s="199"/>
      <c r="Q367" s="199"/>
      <c r="R367" s="199"/>
      <c r="S367" s="199"/>
      <c r="T367" s="199"/>
      <c r="U367" s="199"/>
    </row>
    <row r="368" spans="1:21" x14ac:dyDescent="0.25">
      <c r="A368" s="199"/>
      <c r="B368" s="199"/>
      <c r="C368" s="199"/>
      <c r="D368" s="199"/>
      <c r="E368" s="199"/>
      <c r="F368" s="199"/>
      <c r="G368" s="199"/>
      <c r="H368" s="199"/>
      <c r="I368" s="199"/>
      <c r="J368" s="199"/>
      <c r="K368" s="199"/>
      <c r="L368" s="199"/>
      <c r="M368" s="199"/>
      <c r="N368" s="199"/>
      <c r="O368" s="199"/>
      <c r="P368" s="199"/>
      <c r="Q368" s="199"/>
      <c r="R368" s="199"/>
      <c r="S368" s="199"/>
      <c r="T368" s="199"/>
      <c r="U368" s="199"/>
    </row>
    <row r="369" spans="1:21" x14ac:dyDescent="0.25">
      <c r="A369" s="199"/>
      <c r="B369" s="199"/>
      <c r="C369" s="199"/>
      <c r="D369" s="199"/>
      <c r="E369" s="199"/>
      <c r="F369" s="199"/>
      <c r="G369" s="199"/>
      <c r="H369" s="199"/>
      <c r="I369" s="199"/>
      <c r="J369" s="199"/>
      <c r="K369" s="199"/>
      <c r="L369" s="199"/>
      <c r="M369" s="199"/>
      <c r="N369" s="199"/>
      <c r="O369" s="199"/>
      <c r="P369" s="199"/>
      <c r="Q369" s="199"/>
      <c r="R369" s="199"/>
      <c r="S369" s="199"/>
      <c r="T369" s="199"/>
      <c r="U369" s="199"/>
    </row>
    <row r="370" spans="1:21" x14ac:dyDescent="0.25">
      <c r="A370" s="199"/>
      <c r="B370" s="199"/>
      <c r="C370" s="199"/>
      <c r="D370" s="199"/>
      <c r="E370" s="199"/>
      <c r="F370" s="199"/>
      <c r="G370" s="199"/>
      <c r="H370" s="199"/>
      <c r="I370" s="199"/>
      <c r="J370" s="199"/>
      <c r="K370" s="199"/>
      <c r="L370" s="199"/>
      <c r="M370" s="199"/>
      <c r="N370" s="199"/>
      <c r="O370" s="199"/>
      <c r="P370" s="199"/>
      <c r="Q370" s="199"/>
      <c r="R370" s="199"/>
      <c r="S370" s="199"/>
      <c r="T370" s="199"/>
      <c r="U370" s="199"/>
    </row>
    <row r="371" spans="1:21" x14ac:dyDescent="0.25">
      <c r="A371" s="199"/>
      <c r="B371" s="199"/>
      <c r="C371" s="199"/>
      <c r="D371" s="199"/>
      <c r="E371" s="199"/>
      <c r="F371" s="199"/>
      <c r="G371" s="199"/>
      <c r="H371" s="199"/>
      <c r="I371" s="199"/>
      <c r="J371" s="199"/>
      <c r="K371" s="199"/>
      <c r="L371" s="199"/>
      <c r="M371" s="199"/>
      <c r="N371" s="199"/>
      <c r="O371" s="199"/>
      <c r="P371" s="199"/>
      <c r="Q371" s="199"/>
      <c r="R371" s="199"/>
      <c r="S371" s="199"/>
      <c r="T371" s="199"/>
      <c r="U371" s="199"/>
    </row>
    <row r="372" spans="1:21" x14ac:dyDescent="0.25">
      <c r="A372" s="199"/>
      <c r="B372" s="199"/>
      <c r="C372" s="199"/>
      <c r="D372" s="199"/>
      <c r="E372" s="199"/>
      <c r="F372" s="199"/>
      <c r="G372" s="199"/>
      <c r="H372" s="199"/>
      <c r="I372" s="199"/>
      <c r="J372" s="199"/>
      <c r="K372" s="199"/>
      <c r="L372" s="199"/>
      <c r="M372" s="199"/>
      <c r="N372" s="199"/>
      <c r="O372" s="199"/>
      <c r="P372" s="199"/>
      <c r="Q372" s="199"/>
      <c r="R372" s="199"/>
      <c r="S372" s="199"/>
      <c r="T372" s="199"/>
      <c r="U372" s="199"/>
    </row>
    <row r="373" spans="1:21" x14ac:dyDescent="0.25">
      <c r="A373" s="199"/>
      <c r="B373" s="199"/>
      <c r="C373" s="199"/>
      <c r="D373" s="199"/>
      <c r="E373" s="199"/>
      <c r="F373" s="199"/>
      <c r="G373" s="199"/>
      <c r="H373" s="199"/>
      <c r="I373" s="199"/>
      <c r="J373" s="199"/>
      <c r="K373" s="199"/>
      <c r="L373" s="199"/>
      <c r="M373" s="199"/>
      <c r="N373" s="199"/>
      <c r="O373" s="199"/>
      <c r="P373" s="199"/>
      <c r="Q373" s="199"/>
      <c r="R373" s="199"/>
      <c r="S373" s="199"/>
      <c r="T373" s="199"/>
      <c r="U373" s="199"/>
    </row>
    <row r="374" spans="1:21" x14ac:dyDescent="0.25">
      <c r="A374" s="199"/>
      <c r="B374" s="199"/>
      <c r="C374" s="199"/>
      <c r="D374" s="199"/>
      <c r="E374" s="199"/>
      <c r="F374" s="199"/>
      <c r="G374" s="199"/>
      <c r="H374" s="199"/>
      <c r="I374" s="199"/>
      <c r="J374" s="199"/>
      <c r="K374" s="199"/>
      <c r="L374" s="199"/>
      <c r="M374" s="199"/>
      <c r="N374" s="199"/>
      <c r="O374" s="199"/>
      <c r="P374" s="199"/>
      <c r="Q374" s="199"/>
      <c r="R374" s="199"/>
      <c r="S374" s="199"/>
      <c r="T374" s="199"/>
      <c r="U374" s="199"/>
    </row>
    <row r="375" spans="1:21" x14ac:dyDescent="0.25">
      <c r="A375" s="199"/>
      <c r="B375" s="199"/>
      <c r="C375" s="199"/>
      <c r="D375" s="199"/>
      <c r="E375" s="199"/>
      <c r="F375" s="199"/>
      <c r="G375" s="199"/>
      <c r="H375" s="199"/>
      <c r="I375" s="199"/>
      <c r="J375" s="199"/>
      <c r="K375" s="199"/>
      <c r="L375" s="199"/>
      <c r="M375" s="199"/>
      <c r="N375" s="199"/>
      <c r="O375" s="199"/>
      <c r="P375" s="199"/>
      <c r="Q375" s="199"/>
      <c r="R375" s="199"/>
      <c r="S375" s="199"/>
      <c r="T375" s="199"/>
      <c r="U375" s="199"/>
    </row>
    <row r="376" spans="1:21" x14ac:dyDescent="0.25">
      <c r="A376" s="199"/>
      <c r="B376" s="199"/>
      <c r="C376" s="199"/>
      <c r="D376" s="199"/>
      <c r="E376" s="199"/>
      <c r="F376" s="199"/>
      <c r="G376" s="199"/>
      <c r="H376" s="199"/>
      <c r="I376" s="199"/>
      <c r="J376" s="199"/>
      <c r="K376" s="199"/>
      <c r="L376" s="199"/>
      <c r="M376" s="199"/>
      <c r="N376" s="199"/>
      <c r="O376" s="199"/>
      <c r="P376" s="199"/>
      <c r="Q376" s="199"/>
      <c r="R376" s="199"/>
      <c r="S376" s="199"/>
      <c r="T376" s="199"/>
      <c r="U376" s="199"/>
    </row>
    <row r="377" spans="1:21" x14ac:dyDescent="0.25">
      <c r="A377" s="199"/>
      <c r="B377" s="199"/>
      <c r="C377" s="199"/>
      <c r="D377" s="199"/>
      <c r="E377" s="199"/>
      <c r="F377" s="199"/>
      <c r="G377" s="199"/>
      <c r="H377" s="199"/>
      <c r="I377" s="199"/>
      <c r="J377" s="199"/>
      <c r="K377" s="199"/>
      <c r="L377" s="199"/>
      <c r="M377" s="199"/>
      <c r="N377" s="199"/>
      <c r="O377" s="199"/>
      <c r="P377" s="199"/>
      <c r="Q377" s="199"/>
      <c r="R377" s="199"/>
      <c r="S377" s="199"/>
      <c r="T377" s="199"/>
      <c r="U377" s="199"/>
    </row>
    <row r="378" spans="1:21" x14ac:dyDescent="0.25">
      <c r="A378" s="199"/>
      <c r="B378" s="199"/>
      <c r="C378" s="199"/>
      <c r="D378" s="199"/>
      <c r="E378" s="199"/>
      <c r="F378" s="199"/>
      <c r="G378" s="199"/>
      <c r="H378" s="199"/>
      <c r="I378" s="199"/>
      <c r="J378" s="199"/>
      <c r="K378" s="199"/>
      <c r="L378" s="199"/>
      <c r="M378" s="199"/>
      <c r="N378" s="199"/>
      <c r="O378" s="199"/>
      <c r="P378" s="199"/>
      <c r="Q378" s="199"/>
      <c r="R378" s="199"/>
      <c r="S378" s="199"/>
      <c r="T378" s="199"/>
      <c r="U378" s="199"/>
    </row>
    <row r="379" spans="1:21" x14ac:dyDescent="0.25">
      <c r="A379" s="199"/>
      <c r="B379" s="199"/>
      <c r="C379" s="199"/>
      <c r="D379" s="199"/>
      <c r="E379" s="199"/>
      <c r="F379" s="199"/>
      <c r="G379" s="199"/>
      <c r="H379" s="199"/>
      <c r="I379" s="199"/>
      <c r="J379" s="199"/>
      <c r="K379" s="199"/>
      <c r="L379" s="199"/>
      <c r="M379" s="199"/>
      <c r="N379" s="199"/>
      <c r="O379" s="199"/>
      <c r="P379" s="199"/>
      <c r="Q379" s="199"/>
      <c r="R379" s="199"/>
      <c r="S379" s="199"/>
      <c r="T379" s="199"/>
      <c r="U379" s="199"/>
    </row>
    <row r="380" spans="1:21" x14ac:dyDescent="0.25">
      <c r="A380" s="199"/>
      <c r="B380" s="199"/>
      <c r="C380" s="199"/>
      <c r="D380" s="199"/>
      <c r="E380" s="199"/>
      <c r="F380" s="199"/>
      <c r="G380" s="199"/>
      <c r="H380" s="199"/>
      <c r="I380" s="199"/>
      <c r="J380" s="199"/>
      <c r="K380" s="199"/>
      <c r="L380" s="199"/>
      <c r="M380" s="199"/>
      <c r="N380" s="199"/>
      <c r="O380" s="199"/>
      <c r="P380" s="199"/>
      <c r="Q380" s="199"/>
      <c r="R380" s="199"/>
      <c r="S380" s="199"/>
      <c r="T380" s="199"/>
      <c r="U380" s="199"/>
    </row>
    <row r="381" spans="1:21" x14ac:dyDescent="0.25">
      <c r="A381" s="199"/>
      <c r="B381" s="199"/>
      <c r="C381" s="199"/>
      <c r="D381" s="199"/>
      <c r="E381" s="199"/>
      <c r="F381" s="199"/>
      <c r="G381" s="199"/>
      <c r="H381" s="199"/>
      <c r="I381" s="199"/>
      <c r="J381" s="199"/>
      <c r="K381" s="199"/>
      <c r="L381" s="199"/>
      <c r="M381" s="199"/>
      <c r="N381" s="199"/>
      <c r="O381" s="199"/>
      <c r="P381" s="199"/>
      <c r="Q381" s="199"/>
      <c r="R381" s="199"/>
      <c r="S381" s="199"/>
      <c r="T381" s="199"/>
      <c r="U381" s="199"/>
    </row>
    <row r="382" spans="1:21" x14ac:dyDescent="0.25">
      <c r="A382" s="199"/>
      <c r="B382" s="199"/>
      <c r="C382" s="199"/>
      <c r="D382" s="199"/>
      <c r="E382" s="199"/>
      <c r="F382" s="199"/>
      <c r="G382" s="199"/>
      <c r="H382" s="199"/>
      <c r="I382" s="199"/>
      <c r="J382" s="199"/>
      <c r="K382" s="199"/>
      <c r="L382" s="199"/>
      <c r="M382" s="199"/>
      <c r="N382" s="199"/>
      <c r="O382" s="199"/>
      <c r="P382" s="199"/>
      <c r="Q382" s="199"/>
      <c r="R382" s="199"/>
      <c r="S382" s="199"/>
      <c r="T382" s="199"/>
      <c r="U382" s="19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sqref="A1:XFD1048576"/>
    </sheetView>
  </sheetViews>
  <sheetFormatPr defaultRowHeight="15" x14ac:dyDescent="0.25"/>
  <cols>
    <col min="1" max="1" width="17.7109375" style="209" customWidth="1"/>
    <col min="2" max="2" width="30.140625" style="209" customWidth="1"/>
    <col min="3" max="3" width="12.28515625" style="209" customWidth="1"/>
    <col min="4" max="5" width="15" style="209" customWidth="1"/>
    <col min="6" max="7" width="13.28515625" style="209" customWidth="1"/>
    <col min="8" max="8" width="12.28515625" style="209" customWidth="1"/>
    <col min="9" max="9" width="17.85546875" style="209" customWidth="1"/>
    <col min="10" max="10" width="16.7109375" style="209" customWidth="1"/>
    <col min="11" max="11" width="24.5703125" style="209" customWidth="1"/>
    <col min="12" max="12" width="30.85546875" style="209" customWidth="1"/>
    <col min="13" max="13" width="27.140625" style="209" customWidth="1"/>
    <col min="14" max="14" width="32.42578125" style="209" customWidth="1"/>
    <col min="15" max="15" width="13.28515625" style="209" customWidth="1"/>
    <col min="16" max="16" width="8.7109375" style="209" customWidth="1"/>
    <col min="17" max="17" width="12.7109375" style="209" customWidth="1"/>
    <col min="18" max="18" width="9.140625" style="209"/>
    <col min="19" max="19" width="17" style="209" customWidth="1"/>
    <col min="20" max="21" width="12" style="209" customWidth="1"/>
    <col min="22" max="22" width="11" style="209" customWidth="1"/>
    <col min="23" max="25" width="17.7109375" style="209" customWidth="1"/>
    <col min="26" max="26" width="46.5703125" style="209" customWidth="1"/>
    <col min="27" max="28" width="12.28515625" style="209" customWidth="1"/>
    <col min="29" max="16384" width="9.140625" style="209"/>
  </cols>
  <sheetData>
    <row r="1" spans="1:28" ht="18.75" x14ac:dyDescent="0.25">
      <c r="Z1" s="33" t="s">
        <v>67</v>
      </c>
    </row>
    <row r="2" spans="1:28" ht="18.75" x14ac:dyDescent="0.3">
      <c r="Z2" s="13" t="s">
        <v>8</v>
      </c>
    </row>
    <row r="3" spans="1:28" ht="18.75" x14ac:dyDescent="0.3">
      <c r="Z3" s="13" t="s">
        <v>66</v>
      </c>
    </row>
    <row r="4" spans="1:28" ht="18.75" customHeight="1" x14ac:dyDescent="0.25">
      <c r="A4" s="359" t="str">
        <f>'1. паспорт местоположение'!A5:C5</f>
        <v>Год раскрытия информации: 2017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67"/>
      <c r="AB6" s="167"/>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67"/>
      <c r="AB7" s="167"/>
    </row>
    <row r="8" spans="1:28" ht="15.75" x14ac:dyDescent="0.25">
      <c r="A8" s="366" t="str">
        <f>'1. паспорт местоположение'!A9:C9</f>
        <v xml:space="preserve">                         АО "Янтарьэнерго"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83"/>
      <c r="AB8" s="183"/>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85"/>
      <c r="AB9" s="18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67"/>
      <c r="AB10" s="167"/>
    </row>
    <row r="11" spans="1:28" ht="15.75" x14ac:dyDescent="0.25">
      <c r="A11" s="366" t="str">
        <f>'1. паспорт местоположение'!A12:C12</f>
        <v>А_prj_111001_2484</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83"/>
      <c r="AB11" s="183"/>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85"/>
      <c r="AB12" s="185"/>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68"/>
      <c r="AB13" s="168"/>
    </row>
    <row r="14" spans="1:28" ht="15.75" x14ac:dyDescent="0.25">
      <c r="A14" s="372" t="str">
        <f>'1. паспорт местоположение'!A15:C15</f>
        <v xml:space="preserve">Расширение ПС 110/15кВ О-47 "Борисово" </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83"/>
      <c r="AB14" s="183"/>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85"/>
      <c r="AB15" s="185"/>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210"/>
      <c r="AB16" s="210"/>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210"/>
      <c r="AB17" s="210"/>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210"/>
      <c r="AB18" s="210"/>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210"/>
      <c r="AB19" s="210"/>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211"/>
      <c r="AB20" s="211"/>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211"/>
      <c r="AB21" s="211"/>
    </row>
    <row r="22" spans="1:28" x14ac:dyDescent="0.25">
      <c r="A22" s="406" t="s">
        <v>403</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212"/>
      <c r="AB22" s="212"/>
    </row>
    <row r="23" spans="1:28" ht="32.25" customHeight="1" x14ac:dyDescent="0.25">
      <c r="A23" s="408" t="s">
        <v>280</v>
      </c>
      <c r="B23" s="409"/>
      <c r="C23" s="409"/>
      <c r="D23" s="409"/>
      <c r="E23" s="409"/>
      <c r="F23" s="409"/>
      <c r="G23" s="409"/>
      <c r="H23" s="409"/>
      <c r="I23" s="409"/>
      <c r="J23" s="409"/>
      <c r="K23" s="409"/>
      <c r="L23" s="410"/>
      <c r="M23" s="407" t="s">
        <v>281</v>
      </c>
      <c r="N23" s="407"/>
      <c r="O23" s="407"/>
      <c r="P23" s="407"/>
      <c r="Q23" s="407"/>
      <c r="R23" s="407"/>
      <c r="S23" s="407"/>
      <c r="T23" s="407"/>
      <c r="U23" s="407"/>
      <c r="V23" s="407"/>
      <c r="W23" s="407"/>
      <c r="X23" s="407"/>
      <c r="Y23" s="407"/>
      <c r="Z23" s="407"/>
    </row>
    <row r="24" spans="1:28" ht="151.5" customHeight="1" x14ac:dyDescent="0.25">
      <c r="A24" s="213" t="s">
        <v>219</v>
      </c>
      <c r="B24" s="214" t="s">
        <v>225</v>
      </c>
      <c r="C24" s="213" t="s">
        <v>278</v>
      </c>
      <c r="D24" s="213" t="s">
        <v>220</v>
      </c>
      <c r="E24" s="213" t="s">
        <v>279</v>
      </c>
      <c r="F24" s="213" t="s">
        <v>567</v>
      </c>
      <c r="G24" s="213" t="s">
        <v>568</v>
      </c>
      <c r="H24" s="213" t="s">
        <v>221</v>
      </c>
      <c r="I24" s="213" t="s">
        <v>569</v>
      </c>
      <c r="J24" s="213" t="s">
        <v>226</v>
      </c>
      <c r="K24" s="214" t="s">
        <v>224</v>
      </c>
      <c r="L24" s="214" t="s">
        <v>222</v>
      </c>
      <c r="M24" s="215" t="s">
        <v>230</v>
      </c>
      <c r="N24" s="214" t="s">
        <v>570</v>
      </c>
      <c r="O24" s="213" t="s">
        <v>571</v>
      </c>
      <c r="P24" s="213" t="s">
        <v>572</v>
      </c>
      <c r="Q24" s="213" t="s">
        <v>573</v>
      </c>
      <c r="R24" s="213" t="s">
        <v>221</v>
      </c>
      <c r="S24" s="213" t="s">
        <v>574</v>
      </c>
      <c r="T24" s="213" t="s">
        <v>575</v>
      </c>
      <c r="U24" s="213" t="s">
        <v>576</v>
      </c>
      <c r="V24" s="213" t="s">
        <v>573</v>
      </c>
      <c r="W24" s="216" t="s">
        <v>577</v>
      </c>
      <c r="X24" s="216" t="s">
        <v>578</v>
      </c>
      <c r="Y24" s="216" t="s">
        <v>579</v>
      </c>
      <c r="Z24" s="217" t="s">
        <v>231</v>
      </c>
    </row>
    <row r="25" spans="1:28" ht="16.5" customHeight="1" x14ac:dyDescent="0.25">
      <c r="A25" s="213">
        <v>1</v>
      </c>
      <c r="B25" s="214">
        <v>2</v>
      </c>
      <c r="C25" s="213">
        <v>3</v>
      </c>
      <c r="D25" s="214">
        <v>4</v>
      </c>
      <c r="E25" s="213">
        <v>5</v>
      </c>
      <c r="F25" s="214">
        <v>6</v>
      </c>
      <c r="G25" s="213">
        <v>7</v>
      </c>
      <c r="H25" s="214">
        <v>8</v>
      </c>
      <c r="I25" s="213">
        <v>9</v>
      </c>
      <c r="J25" s="214">
        <v>10</v>
      </c>
      <c r="K25" s="213">
        <v>11</v>
      </c>
      <c r="L25" s="214">
        <v>12</v>
      </c>
      <c r="M25" s="213">
        <v>13</v>
      </c>
      <c r="N25" s="214">
        <v>14</v>
      </c>
      <c r="O25" s="213">
        <v>15</v>
      </c>
      <c r="P25" s="214">
        <v>16</v>
      </c>
      <c r="Q25" s="213">
        <v>17</v>
      </c>
      <c r="R25" s="214">
        <v>18</v>
      </c>
      <c r="S25" s="213">
        <v>19</v>
      </c>
      <c r="T25" s="214">
        <v>20</v>
      </c>
      <c r="U25" s="213">
        <v>21</v>
      </c>
      <c r="V25" s="214">
        <v>22</v>
      </c>
      <c r="W25" s="213">
        <v>23</v>
      </c>
      <c r="X25" s="214">
        <v>24</v>
      </c>
      <c r="Y25" s="213">
        <v>25</v>
      </c>
      <c r="Z25" s="214">
        <v>26</v>
      </c>
    </row>
    <row r="26" spans="1:28" ht="45.75" customHeight="1" x14ac:dyDescent="0.25">
      <c r="A26" s="218" t="s">
        <v>276</v>
      </c>
      <c r="B26" s="219"/>
      <c r="C26" s="220" t="s">
        <v>580</v>
      </c>
      <c r="D26" s="220" t="s">
        <v>581</v>
      </c>
      <c r="E26" s="220" t="s">
        <v>582</v>
      </c>
      <c r="F26" s="220" t="s">
        <v>583</v>
      </c>
      <c r="G26" s="220" t="s">
        <v>584</v>
      </c>
      <c r="H26" s="220" t="s">
        <v>221</v>
      </c>
      <c r="I26" s="220" t="s">
        <v>585</v>
      </c>
      <c r="J26" s="220" t="s">
        <v>586</v>
      </c>
      <c r="K26" s="221"/>
      <c r="L26" s="222"/>
      <c r="M26" s="223" t="s">
        <v>228</v>
      </c>
      <c r="N26" s="221"/>
      <c r="O26" s="221"/>
      <c r="P26" s="221"/>
      <c r="Q26" s="221"/>
      <c r="R26" s="221"/>
      <c r="S26" s="221"/>
      <c r="T26" s="221"/>
      <c r="U26" s="221"/>
      <c r="V26" s="221"/>
      <c r="W26" s="221"/>
      <c r="X26" s="221"/>
      <c r="Y26" s="221"/>
      <c r="Z26" s="224" t="s">
        <v>232</v>
      </c>
    </row>
    <row r="27" spans="1:28" x14ac:dyDescent="0.25">
      <c r="A27" s="221">
        <v>2015</v>
      </c>
      <c r="B27" s="221" t="s">
        <v>471</v>
      </c>
      <c r="C27" s="221">
        <v>0</v>
      </c>
      <c r="D27" s="221">
        <v>0</v>
      </c>
      <c r="E27" s="221">
        <v>0</v>
      </c>
      <c r="F27" s="220">
        <v>0</v>
      </c>
      <c r="G27" s="220">
        <v>0</v>
      </c>
      <c r="H27" s="221" t="s">
        <v>221</v>
      </c>
      <c r="I27" s="220">
        <v>0</v>
      </c>
      <c r="J27" s="220">
        <v>0</v>
      </c>
      <c r="K27" s="222"/>
      <c r="L27" s="221"/>
      <c r="M27" s="222" t="s">
        <v>229</v>
      </c>
      <c r="N27" s="221"/>
      <c r="O27" s="221"/>
      <c r="P27" s="221"/>
      <c r="Q27" s="221"/>
      <c r="R27" s="221"/>
      <c r="S27" s="221"/>
      <c r="T27" s="221"/>
      <c r="U27" s="221"/>
      <c r="V27" s="221"/>
      <c r="W27" s="221"/>
      <c r="X27" s="221"/>
      <c r="Y27" s="221"/>
      <c r="Z27" s="221"/>
    </row>
    <row r="28" spans="1:28" ht="30" x14ac:dyDescent="0.25">
      <c r="A28" s="219" t="s">
        <v>277</v>
      </c>
      <c r="B28" s="219"/>
      <c r="C28" s="220" t="s">
        <v>587</v>
      </c>
      <c r="D28" s="220" t="s">
        <v>588</v>
      </c>
      <c r="E28" s="220" t="s">
        <v>589</v>
      </c>
      <c r="F28" s="220" t="s">
        <v>590</v>
      </c>
      <c r="G28" s="220" t="s">
        <v>591</v>
      </c>
      <c r="H28" s="220" t="s">
        <v>221</v>
      </c>
      <c r="I28" s="220" t="s">
        <v>592</v>
      </c>
      <c r="J28" s="220" t="s">
        <v>593</v>
      </c>
      <c r="K28" s="221"/>
      <c r="L28" s="221"/>
      <c r="M28" s="221"/>
      <c r="N28" s="221"/>
      <c r="O28" s="221"/>
      <c r="P28" s="221"/>
      <c r="Q28" s="221"/>
      <c r="R28" s="221"/>
      <c r="S28" s="221"/>
      <c r="T28" s="221"/>
      <c r="U28" s="221"/>
      <c r="V28" s="221"/>
      <c r="W28" s="221"/>
      <c r="X28" s="221"/>
      <c r="Y28" s="221"/>
      <c r="Z28" s="221"/>
    </row>
    <row r="29" spans="1:28" x14ac:dyDescent="0.25">
      <c r="A29" s="221">
        <v>2014</v>
      </c>
      <c r="B29" s="221" t="s">
        <v>471</v>
      </c>
      <c r="C29" s="221">
        <v>0</v>
      </c>
      <c r="D29" s="221">
        <v>0</v>
      </c>
      <c r="E29" s="221">
        <v>0</v>
      </c>
      <c r="F29" s="221">
        <v>0</v>
      </c>
      <c r="G29" s="221">
        <v>0</v>
      </c>
      <c r="H29" s="221" t="s">
        <v>0</v>
      </c>
      <c r="I29" s="221">
        <v>0</v>
      </c>
      <c r="J29" s="221">
        <v>0</v>
      </c>
      <c r="K29" s="221"/>
      <c r="L29" s="221"/>
      <c r="M29" s="221"/>
      <c r="N29" s="221"/>
      <c r="O29" s="221"/>
      <c r="P29" s="221"/>
      <c r="Q29" s="221"/>
      <c r="R29" s="221"/>
      <c r="S29" s="221"/>
      <c r="T29" s="221"/>
      <c r="U29" s="221"/>
      <c r="V29" s="221"/>
      <c r="W29" s="221"/>
      <c r="X29" s="221"/>
      <c r="Y29" s="221"/>
      <c r="Z29" s="221"/>
    </row>
    <row r="33" spans="1:1" x14ac:dyDescent="0.25">
      <c r="A33" s="2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M22" sqref="M22"/>
    </sheetView>
  </sheetViews>
  <sheetFormatPr defaultColWidth="9.140625" defaultRowHeight="15" x14ac:dyDescent="0.25"/>
  <cols>
    <col min="1" max="1" width="7.42578125" style="200" customWidth="1"/>
    <col min="2" max="2" width="25.5703125" style="200" customWidth="1"/>
    <col min="3" max="3" width="71.28515625" style="200" customWidth="1"/>
    <col min="4" max="4" width="16.140625" style="200" customWidth="1"/>
    <col min="5" max="5" width="9.42578125" style="200" customWidth="1"/>
    <col min="6" max="6" width="8.7109375" style="200" customWidth="1"/>
    <col min="7" max="7" width="9" style="200" customWidth="1"/>
    <col min="8" max="8" width="8.42578125" style="200" customWidth="1"/>
    <col min="9" max="9" width="33.85546875" style="200" customWidth="1"/>
    <col min="10" max="11" width="19.140625" style="200" customWidth="1"/>
    <col min="12" max="12" width="16" style="200" customWidth="1"/>
    <col min="13" max="13" width="14.85546875" style="200" customWidth="1"/>
    <col min="14" max="14" width="16.28515625" style="200" customWidth="1"/>
    <col min="15" max="16384" width="9.140625" style="200"/>
  </cols>
  <sheetData>
    <row r="1" spans="1:28" s="16" customFormat="1" ht="18.75" customHeight="1" x14ac:dyDescent="0.2">
      <c r="O1" s="33" t="s">
        <v>67</v>
      </c>
    </row>
    <row r="2" spans="1:28" s="16" customFormat="1" ht="18.75" customHeight="1" x14ac:dyDescent="0.3">
      <c r="O2" s="13" t="s">
        <v>8</v>
      </c>
    </row>
    <row r="3" spans="1:28" s="16" customFormat="1" ht="18.75" x14ac:dyDescent="0.3">
      <c r="A3" s="180"/>
      <c r="B3" s="180"/>
      <c r="O3" s="13" t="s">
        <v>66</v>
      </c>
    </row>
    <row r="4" spans="1:28" s="16" customFormat="1" ht="18.75" x14ac:dyDescent="0.3">
      <c r="A4" s="180"/>
      <c r="B4" s="180"/>
      <c r="L4" s="13"/>
    </row>
    <row r="5" spans="1:28" s="16" customFormat="1" ht="15.75" x14ac:dyDescent="0.2">
      <c r="A5" s="359" t="str">
        <f>'1. паспорт местоположение'!A5:C5</f>
        <v>Год раскрытия информации: 2017 год</v>
      </c>
      <c r="B5" s="359"/>
      <c r="C5" s="359"/>
      <c r="D5" s="359"/>
      <c r="E5" s="359"/>
      <c r="F5" s="359"/>
      <c r="G5" s="359"/>
      <c r="H5" s="359"/>
      <c r="I5" s="359"/>
      <c r="J5" s="359"/>
      <c r="K5" s="359"/>
      <c r="L5" s="359"/>
      <c r="M5" s="359"/>
      <c r="N5" s="359"/>
      <c r="O5" s="359"/>
      <c r="P5" s="115"/>
      <c r="Q5" s="115"/>
      <c r="R5" s="115"/>
      <c r="S5" s="115"/>
      <c r="T5" s="115"/>
      <c r="U5" s="115"/>
      <c r="V5" s="115"/>
      <c r="W5" s="115"/>
      <c r="X5" s="115"/>
      <c r="Y5" s="115"/>
      <c r="Z5" s="115"/>
      <c r="AA5" s="115"/>
      <c r="AB5" s="115"/>
    </row>
    <row r="6" spans="1:28" s="16" customFormat="1" ht="18.75" x14ac:dyDescent="0.3">
      <c r="A6" s="180"/>
      <c r="B6" s="180"/>
      <c r="L6" s="13"/>
    </row>
    <row r="7" spans="1:28" s="16" customFormat="1" ht="18.75" x14ac:dyDescent="0.2">
      <c r="A7" s="365" t="s">
        <v>7</v>
      </c>
      <c r="B7" s="365"/>
      <c r="C7" s="365"/>
      <c r="D7" s="365"/>
      <c r="E7" s="365"/>
      <c r="F7" s="365"/>
      <c r="G7" s="365"/>
      <c r="H7" s="365"/>
      <c r="I7" s="365"/>
      <c r="J7" s="365"/>
      <c r="K7" s="365"/>
      <c r="L7" s="365"/>
      <c r="M7" s="365"/>
      <c r="N7" s="365"/>
      <c r="O7" s="365"/>
      <c r="P7" s="167"/>
      <c r="Q7" s="167"/>
      <c r="R7" s="167"/>
      <c r="S7" s="167"/>
      <c r="T7" s="167"/>
      <c r="U7" s="167"/>
      <c r="V7" s="167"/>
      <c r="W7" s="167"/>
      <c r="X7" s="167"/>
      <c r="Y7" s="167"/>
      <c r="Z7" s="167"/>
    </row>
    <row r="8" spans="1:28" s="16" customFormat="1" ht="18.75" x14ac:dyDescent="0.2">
      <c r="A8" s="365"/>
      <c r="B8" s="365"/>
      <c r="C8" s="365"/>
      <c r="D8" s="365"/>
      <c r="E8" s="365"/>
      <c r="F8" s="365"/>
      <c r="G8" s="365"/>
      <c r="H8" s="365"/>
      <c r="I8" s="365"/>
      <c r="J8" s="365"/>
      <c r="K8" s="365"/>
      <c r="L8" s="365"/>
      <c r="M8" s="365"/>
      <c r="N8" s="365"/>
      <c r="O8" s="365"/>
      <c r="P8" s="167"/>
      <c r="Q8" s="167"/>
      <c r="R8" s="167"/>
      <c r="S8" s="167"/>
      <c r="T8" s="167"/>
      <c r="U8" s="167"/>
      <c r="V8" s="167"/>
      <c r="W8" s="167"/>
      <c r="X8" s="167"/>
      <c r="Y8" s="167"/>
      <c r="Z8" s="167"/>
    </row>
    <row r="9" spans="1:28" s="16" customFormat="1" ht="18.75" x14ac:dyDescent="0.2">
      <c r="A9" s="366" t="str">
        <f>'1. паспорт местоположение'!A9:C9</f>
        <v xml:space="preserve">                         АО "Янтарьэнерго"                         </v>
      </c>
      <c r="B9" s="366"/>
      <c r="C9" s="366"/>
      <c r="D9" s="366"/>
      <c r="E9" s="366"/>
      <c r="F9" s="366"/>
      <c r="G9" s="366"/>
      <c r="H9" s="366"/>
      <c r="I9" s="366"/>
      <c r="J9" s="366"/>
      <c r="K9" s="366"/>
      <c r="L9" s="366"/>
      <c r="M9" s="366"/>
      <c r="N9" s="366"/>
      <c r="O9" s="366"/>
      <c r="P9" s="167"/>
      <c r="Q9" s="167"/>
      <c r="R9" s="167"/>
      <c r="S9" s="167"/>
      <c r="T9" s="167"/>
      <c r="U9" s="167"/>
      <c r="V9" s="167"/>
      <c r="W9" s="167"/>
      <c r="X9" s="167"/>
      <c r="Y9" s="167"/>
      <c r="Z9" s="167"/>
    </row>
    <row r="10" spans="1:28" s="16" customFormat="1" ht="18.75" x14ac:dyDescent="0.2">
      <c r="A10" s="370" t="s">
        <v>6</v>
      </c>
      <c r="B10" s="370"/>
      <c r="C10" s="370"/>
      <c r="D10" s="370"/>
      <c r="E10" s="370"/>
      <c r="F10" s="370"/>
      <c r="G10" s="370"/>
      <c r="H10" s="370"/>
      <c r="I10" s="370"/>
      <c r="J10" s="370"/>
      <c r="K10" s="370"/>
      <c r="L10" s="370"/>
      <c r="M10" s="370"/>
      <c r="N10" s="370"/>
      <c r="O10" s="370"/>
      <c r="P10" s="167"/>
      <c r="Q10" s="167"/>
      <c r="R10" s="167"/>
      <c r="S10" s="167"/>
      <c r="T10" s="167"/>
      <c r="U10" s="167"/>
      <c r="V10" s="167"/>
      <c r="W10" s="167"/>
      <c r="X10" s="167"/>
      <c r="Y10" s="167"/>
      <c r="Z10" s="167"/>
    </row>
    <row r="11" spans="1:28" s="16" customFormat="1" ht="18.75" x14ac:dyDescent="0.2">
      <c r="A11" s="365"/>
      <c r="B11" s="365"/>
      <c r="C11" s="365"/>
      <c r="D11" s="365"/>
      <c r="E11" s="365"/>
      <c r="F11" s="365"/>
      <c r="G11" s="365"/>
      <c r="H11" s="365"/>
      <c r="I11" s="365"/>
      <c r="J11" s="365"/>
      <c r="K11" s="365"/>
      <c r="L11" s="365"/>
      <c r="M11" s="365"/>
      <c r="N11" s="365"/>
      <c r="O11" s="365"/>
      <c r="P11" s="167"/>
      <c r="Q11" s="167"/>
      <c r="R11" s="167"/>
      <c r="S11" s="167"/>
      <c r="T11" s="167"/>
      <c r="U11" s="167"/>
      <c r="V11" s="167"/>
      <c r="W11" s="167"/>
      <c r="X11" s="167"/>
      <c r="Y11" s="167"/>
      <c r="Z11" s="167"/>
    </row>
    <row r="12" spans="1:28" s="16" customFormat="1" ht="18.75" x14ac:dyDescent="0.2">
      <c r="A12" s="366" t="str">
        <f>'1. паспорт местоположение'!A12:C12</f>
        <v>А_prj_111001_2484</v>
      </c>
      <c r="B12" s="366"/>
      <c r="C12" s="366"/>
      <c r="D12" s="366"/>
      <c r="E12" s="366"/>
      <c r="F12" s="366"/>
      <c r="G12" s="366"/>
      <c r="H12" s="366"/>
      <c r="I12" s="366"/>
      <c r="J12" s="366"/>
      <c r="K12" s="366"/>
      <c r="L12" s="366"/>
      <c r="M12" s="366"/>
      <c r="N12" s="366"/>
      <c r="O12" s="366"/>
      <c r="P12" s="167"/>
      <c r="Q12" s="167"/>
      <c r="R12" s="167"/>
      <c r="S12" s="167"/>
      <c r="T12" s="167"/>
      <c r="U12" s="167"/>
      <c r="V12" s="167"/>
      <c r="W12" s="167"/>
      <c r="X12" s="167"/>
      <c r="Y12" s="167"/>
      <c r="Z12" s="167"/>
    </row>
    <row r="13" spans="1:28" s="16" customFormat="1" ht="18.75" x14ac:dyDescent="0.2">
      <c r="A13" s="370" t="s">
        <v>5</v>
      </c>
      <c r="B13" s="370"/>
      <c r="C13" s="370"/>
      <c r="D13" s="370"/>
      <c r="E13" s="370"/>
      <c r="F13" s="370"/>
      <c r="G13" s="370"/>
      <c r="H13" s="370"/>
      <c r="I13" s="370"/>
      <c r="J13" s="370"/>
      <c r="K13" s="370"/>
      <c r="L13" s="370"/>
      <c r="M13" s="370"/>
      <c r="N13" s="370"/>
      <c r="O13" s="370"/>
      <c r="P13" s="167"/>
      <c r="Q13" s="167"/>
      <c r="R13" s="167"/>
      <c r="S13" s="167"/>
      <c r="T13" s="167"/>
      <c r="U13" s="167"/>
      <c r="V13" s="167"/>
      <c r="W13" s="167"/>
      <c r="X13" s="167"/>
      <c r="Y13" s="167"/>
      <c r="Z13" s="167"/>
    </row>
    <row r="14" spans="1:28" s="182" customFormat="1" ht="15.75" customHeight="1" x14ac:dyDescent="0.2">
      <c r="A14" s="371"/>
      <c r="B14" s="371"/>
      <c r="C14" s="371"/>
      <c r="D14" s="371"/>
      <c r="E14" s="371"/>
      <c r="F14" s="371"/>
      <c r="G14" s="371"/>
      <c r="H14" s="371"/>
      <c r="I14" s="371"/>
      <c r="J14" s="371"/>
      <c r="K14" s="371"/>
      <c r="L14" s="371"/>
      <c r="M14" s="371"/>
      <c r="N14" s="371"/>
      <c r="O14" s="371"/>
      <c r="P14" s="181"/>
      <c r="Q14" s="181"/>
      <c r="R14" s="181"/>
      <c r="S14" s="181"/>
      <c r="T14" s="181"/>
      <c r="U14" s="181"/>
      <c r="V14" s="181"/>
      <c r="W14" s="181"/>
      <c r="X14" s="181"/>
      <c r="Y14" s="181"/>
      <c r="Z14" s="181"/>
    </row>
    <row r="15" spans="1:28" s="184" customFormat="1" ht="15.75" x14ac:dyDescent="0.2">
      <c r="A15" s="366" t="str">
        <f>'1. паспорт местоположение'!A15:C15</f>
        <v xml:space="preserve">Расширение ПС 110/15кВ О-47 "Борисово" </v>
      </c>
      <c r="B15" s="366"/>
      <c r="C15" s="366"/>
      <c r="D15" s="366"/>
      <c r="E15" s="366"/>
      <c r="F15" s="366"/>
      <c r="G15" s="366"/>
      <c r="H15" s="366"/>
      <c r="I15" s="366"/>
      <c r="J15" s="366"/>
      <c r="K15" s="366"/>
      <c r="L15" s="366"/>
      <c r="M15" s="366"/>
      <c r="N15" s="366"/>
      <c r="O15" s="366"/>
      <c r="P15" s="183"/>
      <c r="Q15" s="183"/>
      <c r="R15" s="183"/>
      <c r="S15" s="183"/>
      <c r="T15" s="183"/>
      <c r="U15" s="183"/>
      <c r="V15" s="183"/>
      <c r="W15" s="183"/>
      <c r="X15" s="183"/>
      <c r="Y15" s="183"/>
      <c r="Z15" s="183"/>
    </row>
    <row r="16" spans="1:28" s="184" customFormat="1" ht="15" customHeight="1" x14ac:dyDescent="0.2">
      <c r="A16" s="370" t="s">
        <v>4</v>
      </c>
      <c r="B16" s="370"/>
      <c r="C16" s="370"/>
      <c r="D16" s="370"/>
      <c r="E16" s="370"/>
      <c r="F16" s="370"/>
      <c r="G16" s="370"/>
      <c r="H16" s="370"/>
      <c r="I16" s="370"/>
      <c r="J16" s="370"/>
      <c r="K16" s="370"/>
      <c r="L16" s="370"/>
      <c r="M16" s="370"/>
      <c r="N16" s="370"/>
      <c r="O16" s="370"/>
      <c r="P16" s="185"/>
      <c r="Q16" s="185"/>
      <c r="R16" s="185"/>
      <c r="S16" s="185"/>
      <c r="T16" s="185"/>
      <c r="U16" s="185"/>
      <c r="V16" s="185"/>
      <c r="W16" s="185"/>
      <c r="X16" s="185"/>
      <c r="Y16" s="185"/>
      <c r="Z16" s="185"/>
    </row>
    <row r="17" spans="1:26" s="184" customFormat="1" ht="15" customHeight="1" x14ac:dyDescent="0.2">
      <c r="A17" s="373"/>
      <c r="B17" s="373"/>
      <c r="C17" s="373"/>
      <c r="D17" s="373"/>
      <c r="E17" s="373"/>
      <c r="F17" s="373"/>
      <c r="G17" s="373"/>
      <c r="H17" s="373"/>
      <c r="I17" s="373"/>
      <c r="J17" s="373"/>
      <c r="K17" s="373"/>
      <c r="L17" s="373"/>
      <c r="M17" s="373"/>
      <c r="N17" s="373"/>
      <c r="O17" s="373"/>
      <c r="P17" s="186"/>
      <c r="Q17" s="186"/>
      <c r="R17" s="186"/>
      <c r="S17" s="186"/>
      <c r="T17" s="186"/>
      <c r="U17" s="186"/>
      <c r="V17" s="186"/>
      <c r="W17" s="186"/>
    </row>
    <row r="18" spans="1:26" s="184" customFormat="1" ht="91.5" customHeight="1" x14ac:dyDescent="0.2">
      <c r="A18" s="412" t="s">
        <v>381</v>
      </c>
      <c r="B18" s="412"/>
      <c r="C18" s="412"/>
      <c r="D18" s="412"/>
      <c r="E18" s="412"/>
      <c r="F18" s="412"/>
      <c r="G18" s="412"/>
      <c r="H18" s="412"/>
      <c r="I18" s="412"/>
      <c r="J18" s="412"/>
      <c r="K18" s="412"/>
      <c r="L18" s="412"/>
      <c r="M18" s="412"/>
      <c r="N18" s="412"/>
      <c r="O18" s="412"/>
      <c r="P18" s="187"/>
      <c r="Q18" s="187"/>
      <c r="R18" s="187"/>
      <c r="S18" s="187"/>
      <c r="T18" s="187"/>
      <c r="U18" s="187"/>
      <c r="V18" s="187"/>
      <c r="W18" s="187"/>
      <c r="X18" s="187"/>
      <c r="Y18" s="187"/>
      <c r="Z18" s="187"/>
    </row>
    <row r="19" spans="1:26" s="184" customFormat="1" ht="78" customHeight="1" x14ac:dyDescent="0.2">
      <c r="A19" s="364" t="s">
        <v>3</v>
      </c>
      <c r="B19" s="364" t="s">
        <v>83</v>
      </c>
      <c r="C19" s="364" t="s">
        <v>82</v>
      </c>
      <c r="D19" s="364" t="s">
        <v>74</v>
      </c>
      <c r="E19" s="413" t="s">
        <v>81</v>
      </c>
      <c r="F19" s="414"/>
      <c r="G19" s="414"/>
      <c r="H19" s="414"/>
      <c r="I19" s="415"/>
      <c r="J19" s="364" t="s">
        <v>80</v>
      </c>
      <c r="K19" s="364"/>
      <c r="L19" s="364"/>
      <c r="M19" s="364"/>
      <c r="N19" s="364"/>
      <c r="O19" s="364"/>
      <c r="P19" s="186"/>
      <c r="Q19" s="186"/>
      <c r="R19" s="186"/>
      <c r="S19" s="186"/>
      <c r="T19" s="186"/>
      <c r="U19" s="186"/>
      <c r="V19" s="186"/>
      <c r="W19" s="186"/>
    </row>
    <row r="20" spans="1:26" s="184" customFormat="1" ht="51" customHeight="1" x14ac:dyDescent="0.2">
      <c r="A20" s="364"/>
      <c r="B20" s="364"/>
      <c r="C20" s="364"/>
      <c r="D20" s="364"/>
      <c r="E20" s="188" t="s">
        <v>79</v>
      </c>
      <c r="F20" s="188" t="s">
        <v>78</v>
      </c>
      <c r="G20" s="188" t="s">
        <v>77</v>
      </c>
      <c r="H20" s="188" t="s">
        <v>76</v>
      </c>
      <c r="I20" s="188" t="s">
        <v>75</v>
      </c>
      <c r="J20" s="188">
        <v>2015</v>
      </c>
      <c r="K20" s="188">
        <v>2016</v>
      </c>
      <c r="L20" s="188">
        <v>2017</v>
      </c>
      <c r="M20" s="188">
        <v>2018</v>
      </c>
      <c r="N20" s="188">
        <v>2019</v>
      </c>
      <c r="O20" s="188">
        <v>2020</v>
      </c>
      <c r="P20" s="190"/>
      <c r="Q20" s="190"/>
      <c r="R20" s="190"/>
      <c r="S20" s="190"/>
      <c r="T20" s="190"/>
      <c r="U20" s="190"/>
      <c r="V20" s="190"/>
      <c r="W20" s="190"/>
      <c r="X20" s="191"/>
      <c r="Y20" s="191"/>
      <c r="Z20" s="191"/>
    </row>
    <row r="21" spans="1:26" s="184" customFormat="1" ht="16.5" customHeight="1" x14ac:dyDescent="0.2">
      <c r="A21" s="204">
        <v>1</v>
      </c>
      <c r="B21" s="193">
        <v>2</v>
      </c>
      <c r="C21" s="204">
        <v>3</v>
      </c>
      <c r="D21" s="193">
        <v>4</v>
      </c>
      <c r="E21" s="204">
        <v>5</v>
      </c>
      <c r="F21" s="193">
        <v>6</v>
      </c>
      <c r="G21" s="204">
        <v>7</v>
      </c>
      <c r="H21" s="193">
        <v>8</v>
      </c>
      <c r="I21" s="204">
        <v>9</v>
      </c>
      <c r="J21" s="193">
        <v>10</v>
      </c>
      <c r="K21" s="204">
        <v>11</v>
      </c>
      <c r="L21" s="193">
        <v>12</v>
      </c>
      <c r="M21" s="204">
        <v>13</v>
      </c>
      <c r="N21" s="193">
        <v>14</v>
      </c>
      <c r="O21" s="204">
        <v>15</v>
      </c>
      <c r="P21" s="190"/>
      <c r="Q21" s="190"/>
      <c r="R21" s="190"/>
      <c r="S21" s="190"/>
      <c r="T21" s="190"/>
      <c r="U21" s="190"/>
      <c r="V21" s="190"/>
      <c r="W21" s="190"/>
      <c r="X21" s="191"/>
      <c r="Y21" s="191"/>
      <c r="Z21" s="191"/>
    </row>
    <row r="22" spans="1:26" s="184" customFormat="1" ht="33" customHeight="1" x14ac:dyDescent="0.2">
      <c r="A22" s="195"/>
      <c r="B22" s="226"/>
      <c r="C22" s="24"/>
      <c r="D22" s="24"/>
      <c r="E22" s="24"/>
      <c r="F22" s="24"/>
      <c r="G22" s="24"/>
      <c r="H22" s="24"/>
      <c r="I22" s="24"/>
      <c r="J22" s="227"/>
      <c r="K22" s="227"/>
      <c r="L22" s="194"/>
      <c r="M22" s="194"/>
      <c r="N22" s="194"/>
      <c r="O22" s="194"/>
      <c r="P22" s="190"/>
      <c r="Q22" s="190"/>
      <c r="R22" s="190"/>
      <c r="S22" s="190"/>
      <c r="T22" s="190"/>
      <c r="U22" s="190"/>
      <c r="V22" s="191"/>
      <c r="W22" s="191"/>
      <c r="X22" s="191"/>
      <c r="Y22" s="191"/>
      <c r="Z22" s="191"/>
    </row>
    <row r="23" spans="1:26" x14ac:dyDescent="0.25">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row>
    <row r="24" spans="1:26" x14ac:dyDescent="0.25">
      <c r="A24" s="199"/>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row>
    <row r="25" spans="1:26" x14ac:dyDescent="0.25">
      <c r="A25" s="199"/>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row>
    <row r="26" spans="1:26" x14ac:dyDescent="0.25">
      <c r="A26" s="199"/>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row>
    <row r="27" spans="1:26" x14ac:dyDescent="0.25">
      <c r="A27" s="199"/>
      <c r="B27" s="199"/>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row>
    <row r="28" spans="1:26" x14ac:dyDescent="0.25">
      <c r="A28" s="199"/>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row>
    <row r="29" spans="1:26" x14ac:dyDescent="0.25">
      <c r="A29" s="199"/>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row>
    <row r="30" spans="1:26" x14ac:dyDescent="0.25">
      <c r="A30" s="199"/>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row>
    <row r="31" spans="1:26" x14ac:dyDescent="0.25">
      <c r="A31" s="199"/>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row>
    <row r="32" spans="1:26" x14ac:dyDescent="0.25">
      <c r="A32" s="199"/>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row>
    <row r="33" spans="1:26" x14ac:dyDescent="0.25">
      <c r="A33" s="199"/>
      <c r="B33" s="199"/>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row>
    <row r="34" spans="1:26" x14ac:dyDescent="0.25">
      <c r="A34" s="199"/>
      <c r="B34" s="199"/>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row>
    <row r="35" spans="1:26" x14ac:dyDescent="0.25">
      <c r="A35" s="199"/>
      <c r="B35" s="199"/>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row>
    <row r="36" spans="1:26" x14ac:dyDescent="0.25">
      <c r="A36" s="199"/>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row>
    <row r="37" spans="1:26" x14ac:dyDescent="0.25">
      <c r="A37" s="199"/>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row>
    <row r="38" spans="1:26" x14ac:dyDescent="0.25">
      <c r="A38" s="199"/>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row>
    <row r="39" spans="1:26" x14ac:dyDescent="0.25">
      <c r="A39" s="199"/>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row>
    <row r="40" spans="1:26" x14ac:dyDescent="0.25">
      <c r="A40" s="199"/>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row>
    <row r="41" spans="1:26" x14ac:dyDescent="0.25">
      <c r="A41" s="199"/>
      <c r="B41" s="199"/>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row>
    <row r="42" spans="1:26" x14ac:dyDescent="0.25">
      <c r="A42" s="199"/>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row>
    <row r="43" spans="1:26" x14ac:dyDescent="0.25">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row>
    <row r="44" spans="1:26" x14ac:dyDescent="0.25">
      <c r="A44" s="199"/>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row>
    <row r="45" spans="1:26" x14ac:dyDescent="0.25">
      <c r="A45" s="199"/>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row>
    <row r="46" spans="1:26" x14ac:dyDescent="0.25">
      <c r="A46" s="199"/>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row>
    <row r="47" spans="1:26" x14ac:dyDescent="0.25">
      <c r="A47" s="199"/>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row>
    <row r="48" spans="1:26" x14ac:dyDescent="0.25">
      <c r="A48" s="199"/>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row>
    <row r="49" spans="1:26" x14ac:dyDescent="0.25">
      <c r="A49" s="199"/>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row>
    <row r="50" spans="1:26" x14ac:dyDescent="0.25">
      <c r="A50" s="199"/>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row>
    <row r="51" spans="1:26" x14ac:dyDescent="0.25">
      <c r="A51" s="199"/>
      <c r="B51" s="199"/>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row>
    <row r="52" spans="1:26" x14ac:dyDescent="0.25">
      <c r="A52" s="199"/>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row>
    <row r="53" spans="1:26" x14ac:dyDescent="0.25">
      <c r="A53" s="199"/>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row>
    <row r="54" spans="1:26" x14ac:dyDescent="0.25">
      <c r="A54" s="199"/>
      <c r="B54" s="199"/>
      <c r="C54" s="199"/>
      <c r="D54" s="199"/>
      <c r="E54" s="199"/>
      <c r="F54" s="199"/>
      <c r="G54" s="199"/>
      <c r="H54" s="199"/>
      <c r="I54" s="199"/>
      <c r="J54" s="199"/>
      <c r="K54" s="199"/>
      <c r="L54" s="199"/>
      <c r="M54" s="199"/>
      <c r="N54" s="199"/>
      <c r="O54" s="199"/>
      <c r="P54" s="199"/>
      <c r="Q54" s="199"/>
      <c r="R54" s="199"/>
      <c r="S54" s="199"/>
      <c r="T54" s="199"/>
      <c r="U54" s="199"/>
      <c r="V54" s="199"/>
      <c r="W54" s="199"/>
      <c r="X54" s="199"/>
      <c r="Y54" s="199"/>
      <c r="Z54" s="199"/>
    </row>
    <row r="55" spans="1:26" x14ac:dyDescent="0.25">
      <c r="A55" s="199"/>
      <c r="B55" s="199"/>
      <c r="C55" s="199"/>
      <c r="D55" s="199"/>
      <c r="E55" s="199"/>
      <c r="F55" s="199"/>
      <c r="G55" s="199"/>
      <c r="H55" s="199"/>
      <c r="I55" s="199"/>
      <c r="J55" s="199"/>
      <c r="K55" s="199"/>
      <c r="L55" s="199"/>
      <c r="M55" s="199"/>
      <c r="N55" s="199"/>
      <c r="O55" s="199"/>
      <c r="P55" s="199"/>
      <c r="Q55" s="199"/>
      <c r="R55" s="199"/>
      <c r="S55" s="199"/>
      <c r="T55" s="199"/>
      <c r="U55" s="199"/>
      <c r="V55" s="199"/>
      <c r="W55" s="199"/>
      <c r="X55" s="199"/>
      <c r="Y55" s="199"/>
      <c r="Z55" s="199"/>
    </row>
    <row r="56" spans="1:26" x14ac:dyDescent="0.25">
      <c r="A56" s="199"/>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row>
    <row r="57" spans="1:26" x14ac:dyDescent="0.25">
      <c r="A57" s="199"/>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row>
    <row r="58" spans="1:26" x14ac:dyDescent="0.25">
      <c r="A58" s="199"/>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row>
    <row r="59" spans="1:26" x14ac:dyDescent="0.25">
      <c r="A59" s="199"/>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row>
    <row r="60" spans="1:26" x14ac:dyDescent="0.25">
      <c r="A60" s="199"/>
      <c r="B60" s="199"/>
      <c r="C60" s="199"/>
      <c r="D60" s="199"/>
      <c r="E60" s="199"/>
      <c r="F60" s="199"/>
      <c r="G60" s="199"/>
      <c r="H60" s="199"/>
      <c r="I60" s="199"/>
      <c r="J60" s="199"/>
      <c r="K60" s="199"/>
      <c r="L60" s="199"/>
      <c r="M60" s="199"/>
      <c r="N60" s="199"/>
      <c r="O60" s="199"/>
      <c r="P60" s="199"/>
      <c r="Q60" s="199"/>
      <c r="R60" s="199"/>
      <c r="S60" s="199"/>
      <c r="T60" s="199"/>
      <c r="U60" s="199"/>
      <c r="V60" s="199"/>
      <c r="W60" s="199"/>
      <c r="X60" s="199"/>
      <c r="Y60" s="199"/>
      <c r="Z60" s="199"/>
    </row>
    <row r="61" spans="1:26" x14ac:dyDescent="0.25">
      <c r="A61" s="199"/>
      <c r="B61" s="199"/>
      <c r="C61" s="199"/>
      <c r="D61" s="199"/>
      <c r="E61" s="199"/>
      <c r="F61" s="199"/>
      <c r="G61" s="199"/>
      <c r="H61" s="199"/>
      <c r="I61" s="199"/>
      <c r="J61" s="199"/>
      <c r="K61" s="199"/>
      <c r="L61" s="199"/>
      <c r="M61" s="199"/>
      <c r="N61" s="199"/>
      <c r="O61" s="199"/>
      <c r="P61" s="199"/>
      <c r="Q61" s="199"/>
      <c r="R61" s="199"/>
      <c r="S61" s="199"/>
      <c r="T61" s="199"/>
      <c r="U61" s="199"/>
      <c r="V61" s="199"/>
      <c r="W61" s="199"/>
      <c r="X61" s="199"/>
      <c r="Y61" s="199"/>
      <c r="Z61" s="199"/>
    </row>
    <row r="62" spans="1:26" x14ac:dyDescent="0.25">
      <c r="A62" s="199"/>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row>
    <row r="63" spans="1:26" x14ac:dyDescent="0.25">
      <c r="A63" s="199"/>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row>
    <row r="64" spans="1:26" x14ac:dyDescent="0.25">
      <c r="A64" s="199"/>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row>
    <row r="65" spans="1:26" x14ac:dyDescent="0.25">
      <c r="A65" s="199"/>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row>
    <row r="66" spans="1:26" x14ac:dyDescent="0.25">
      <c r="A66" s="199"/>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row>
    <row r="67" spans="1:26" x14ac:dyDescent="0.25">
      <c r="A67" s="199"/>
      <c r="B67" s="199"/>
      <c r="C67" s="199"/>
      <c r="D67" s="199"/>
      <c r="E67" s="199"/>
      <c r="F67" s="199"/>
      <c r="G67" s="199"/>
      <c r="H67" s="199"/>
      <c r="I67" s="199"/>
      <c r="J67" s="199"/>
      <c r="K67" s="199"/>
      <c r="L67" s="199"/>
      <c r="M67" s="199"/>
      <c r="N67" s="199"/>
      <c r="O67" s="199"/>
      <c r="P67" s="199"/>
      <c r="Q67" s="199"/>
      <c r="R67" s="199"/>
      <c r="S67" s="199"/>
      <c r="T67" s="199"/>
      <c r="U67" s="199"/>
      <c r="V67" s="199"/>
      <c r="W67" s="199"/>
      <c r="X67" s="199"/>
      <c r="Y67" s="199"/>
      <c r="Z67" s="199"/>
    </row>
    <row r="68" spans="1:26" x14ac:dyDescent="0.25">
      <c r="A68" s="199"/>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row>
    <row r="69" spans="1:26" x14ac:dyDescent="0.25">
      <c r="A69" s="199"/>
      <c r="B69" s="199"/>
      <c r="C69" s="199"/>
      <c r="D69" s="199"/>
      <c r="E69" s="199"/>
      <c r="F69" s="199"/>
      <c r="G69" s="199"/>
      <c r="H69" s="199"/>
      <c r="I69" s="199"/>
      <c r="J69" s="199"/>
      <c r="K69" s="199"/>
      <c r="L69" s="199"/>
      <c r="M69" s="199"/>
      <c r="N69" s="199"/>
      <c r="O69" s="199"/>
      <c r="P69" s="199"/>
      <c r="Q69" s="199"/>
      <c r="R69" s="199"/>
      <c r="S69" s="199"/>
      <c r="T69" s="199"/>
      <c r="U69" s="199"/>
      <c r="V69" s="199"/>
      <c r="W69" s="199"/>
      <c r="X69" s="199"/>
      <c r="Y69" s="199"/>
      <c r="Z69" s="199"/>
    </row>
    <row r="70" spans="1:26" x14ac:dyDescent="0.25">
      <c r="A70" s="199"/>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row>
    <row r="71" spans="1:26" x14ac:dyDescent="0.25">
      <c r="A71" s="199"/>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row>
    <row r="72" spans="1:26" x14ac:dyDescent="0.25">
      <c r="A72" s="199"/>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row>
    <row r="73" spans="1:26" x14ac:dyDescent="0.25">
      <c r="A73" s="199"/>
      <c r="B73" s="199"/>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row>
    <row r="74" spans="1:26" x14ac:dyDescent="0.25">
      <c r="A74" s="199"/>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row>
    <row r="75" spans="1:26" x14ac:dyDescent="0.25">
      <c r="A75" s="199"/>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row>
    <row r="76" spans="1:26" x14ac:dyDescent="0.25">
      <c r="A76" s="199"/>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row>
    <row r="77" spans="1:26" x14ac:dyDescent="0.25">
      <c r="A77" s="199"/>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row>
    <row r="78" spans="1:26" x14ac:dyDescent="0.25">
      <c r="A78" s="199"/>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row>
    <row r="79" spans="1:26" x14ac:dyDescent="0.25">
      <c r="A79" s="199"/>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row>
    <row r="80" spans="1:26" x14ac:dyDescent="0.25">
      <c r="A80" s="199"/>
      <c r="B80" s="199"/>
      <c r="C80" s="199"/>
      <c r="D80" s="199"/>
      <c r="E80" s="199"/>
      <c r="F80" s="199"/>
      <c r="G80" s="199"/>
      <c r="H80" s="199"/>
      <c r="I80" s="199"/>
      <c r="J80" s="199"/>
      <c r="K80" s="199"/>
      <c r="L80" s="199"/>
      <c r="M80" s="199"/>
      <c r="N80" s="199"/>
      <c r="O80" s="199"/>
      <c r="P80" s="199"/>
      <c r="Q80" s="199"/>
      <c r="R80" s="199"/>
      <c r="S80" s="199"/>
      <c r="T80" s="199"/>
      <c r="U80" s="199"/>
      <c r="V80" s="199"/>
      <c r="W80" s="199"/>
      <c r="X80" s="199"/>
      <c r="Y80" s="199"/>
      <c r="Z80" s="199"/>
    </row>
    <row r="81" spans="1:26" x14ac:dyDescent="0.25">
      <c r="A81" s="199"/>
      <c r="B81" s="199"/>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row>
    <row r="82" spans="1:26" x14ac:dyDescent="0.25">
      <c r="A82" s="199"/>
      <c r="B82" s="199"/>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row>
    <row r="83" spans="1:26" x14ac:dyDescent="0.25">
      <c r="A83" s="199"/>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row>
    <row r="84" spans="1:26" x14ac:dyDescent="0.25">
      <c r="A84" s="199"/>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row>
    <row r="85" spans="1:26" x14ac:dyDescent="0.25">
      <c r="A85" s="199"/>
      <c r="B85" s="199"/>
      <c r="C85" s="199"/>
      <c r="D85" s="199"/>
      <c r="E85" s="199"/>
      <c r="F85" s="199"/>
      <c r="G85" s="199"/>
      <c r="H85" s="199"/>
      <c r="I85" s="199"/>
      <c r="J85" s="199"/>
      <c r="K85" s="199"/>
      <c r="L85" s="199"/>
      <c r="M85" s="199"/>
      <c r="N85" s="199"/>
      <c r="O85" s="199"/>
      <c r="P85" s="199"/>
      <c r="Q85" s="199"/>
      <c r="R85" s="199"/>
      <c r="S85" s="199"/>
      <c r="T85" s="199"/>
      <c r="U85" s="199"/>
      <c r="V85" s="199"/>
      <c r="W85" s="199"/>
      <c r="X85" s="199"/>
      <c r="Y85" s="199"/>
      <c r="Z85" s="199"/>
    </row>
    <row r="86" spans="1:26" x14ac:dyDescent="0.25">
      <c r="A86" s="199"/>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row>
    <row r="87" spans="1:26" x14ac:dyDescent="0.25">
      <c r="A87" s="199"/>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row>
    <row r="88" spans="1:26" x14ac:dyDescent="0.25">
      <c r="A88" s="199"/>
      <c r="B88" s="199"/>
      <c r="C88" s="199"/>
      <c r="D88" s="199"/>
      <c r="E88" s="199"/>
      <c r="F88" s="199"/>
      <c r="G88" s="199"/>
      <c r="H88" s="199"/>
      <c r="I88" s="199"/>
      <c r="J88" s="199"/>
      <c r="K88" s="199"/>
      <c r="L88" s="199"/>
      <c r="M88" s="199"/>
      <c r="N88" s="199"/>
      <c r="O88" s="199"/>
      <c r="P88" s="199"/>
      <c r="Q88" s="199"/>
      <c r="R88" s="199"/>
      <c r="S88" s="199"/>
      <c r="T88" s="199"/>
      <c r="U88" s="199"/>
      <c r="V88" s="199"/>
      <c r="W88" s="199"/>
      <c r="X88" s="199"/>
      <c r="Y88" s="199"/>
      <c r="Z88" s="199"/>
    </row>
    <row r="89" spans="1:26" x14ac:dyDescent="0.25">
      <c r="A89" s="199"/>
      <c r="B89" s="199"/>
      <c r="C89" s="199"/>
      <c r="D89" s="199"/>
      <c r="E89" s="199"/>
      <c r="F89" s="199"/>
      <c r="G89" s="199"/>
      <c r="H89" s="199"/>
      <c r="I89" s="199"/>
      <c r="J89" s="199"/>
      <c r="K89" s="199"/>
      <c r="L89" s="199"/>
      <c r="M89" s="199"/>
      <c r="N89" s="199"/>
      <c r="O89" s="199"/>
      <c r="P89" s="199"/>
      <c r="Q89" s="199"/>
      <c r="R89" s="199"/>
      <c r="S89" s="199"/>
      <c r="T89" s="199"/>
      <c r="U89" s="199"/>
      <c r="V89" s="199"/>
      <c r="W89" s="199"/>
      <c r="X89" s="199"/>
      <c r="Y89" s="199"/>
      <c r="Z89" s="199"/>
    </row>
    <row r="90" spans="1:26" x14ac:dyDescent="0.25">
      <c r="A90" s="199"/>
      <c r="B90" s="199"/>
      <c r="C90" s="199"/>
      <c r="D90" s="199"/>
      <c r="E90" s="199"/>
      <c r="F90" s="199"/>
      <c r="G90" s="199"/>
      <c r="H90" s="199"/>
      <c r="I90" s="199"/>
      <c r="J90" s="199"/>
      <c r="K90" s="199"/>
      <c r="L90" s="199"/>
      <c r="M90" s="199"/>
      <c r="N90" s="199"/>
      <c r="O90" s="199"/>
      <c r="P90" s="199"/>
      <c r="Q90" s="199"/>
      <c r="R90" s="199"/>
      <c r="S90" s="199"/>
      <c r="T90" s="199"/>
      <c r="U90" s="199"/>
      <c r="V90" s="199"/>
      <c r="W90" s="199"/>
      <c r="X90" s="199"/>
      <c r="Y90" s="199"/>
      <c r="Z90" s="199"/>
    </row>
    <row r="91" spans="1:26" x14ac:dyDescent="0.25">
      <c r="A91" s="199"/>
      <c r="B91" s="199"/>
      <c r="C91" s="199"/>
      <c r="D91" s="199"/>
      <c r="E91" s="199"/>
      <c r="F91" s="199"/>
      <c r="G91" s="199"/>
      <c r="H91" s="199"/>
      <c r="I91" s="199"/>
      <c r="J91" s="199"/>
      <c r="K91" s="199"/>
      <c r="L91" s="199"/>
      <c r="M91" s="199"/>
      <c r="N91" s="199"/>
      <c r="O91" s="199"/>
      <c r="P91" s="199"/>
      <c r="Q91" s="199"/>
      <c r="R91" s="199"/>
      <c r="S91" s="199"/>
      <c r="T91" s="199"/>
      <c r="U91" s="199"/>
      <c r="V91" s="199"/>
      <c r="W91" s="199"/>
      <c r="X91" s="199"/>
      <c r="Y91" s="199"/>
      <c r="Z91" s="199"/>
    </row>
    <row r="92" spans="1:26" x14ac:dyDescent="0.25">
      <c r="A92" s="199"/>
      <c r="B92" s="199"/>
      <c r="C92" s="199"/>
      <c r="D92" s="199"/>
      <c r="E92" s="199"/>
      <c r="F92" s="199"/>
      <c r="G92" s="199"/>
      <c r="H92" s="199"/>
      <c r="I92" s="199"/>
      <c r="J92" s="199"/>
      <c r="K92" s="199"/>
      <c r="L92" s="199"/>
      <c r="M92" s="199"/>
      <c r="N92" s="199"/>
      <c r="O92" s="199"/>
      <c r="P92" s="199"/>
      <c r="Q92" s="199"/>
      <c r="R92" s="199"/>
      <c r="S92" s="199"/>
      <c r="T92" s="199"/>
      <c r="U92" s="199"/>
      <c r="V92" s="199"/>
      <c r="W92" s="199"/>
      <c r="X92" s="199"/>
      <c r="Y92" s="199"/>
      <c r="Z92" s="199"/>
    </row>
    <row r="93" spans="1:26" x14ac:dyDescent="0.25">
      <c r="A93" s="199"/>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row>
    <row r="94" spans="1:26" x14ac:dyDescent="0.25">
      <c r="A94" s="199"/>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row>
    <row r="95" spans="1:26" x14ac:dyDescent="0.25">
      <c r="A95" s="199"/>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row>
    <row r="96" spans="1:26" x14ac:dyDescent="0.25">
      <c r="A96" s="199"/>
      <c r="B96" s="199"/>
      <c r="C96" s="199"/>
      <c r="D96" s="199"/>
      <c r="E96" s="199"/>
      <c r="F96" s="199"/>
      <c r="G96" s="199"/>
      <c r="H96" s="199"/>
      <c r="I96" s="199"/>
      <c r="J96" s="199"/>
      <c r="K96" s="199"/>
      <c r="L96" s="199"/>
      <c r="M96" s="199"/>
      <c r="N96" s="199"/>
      <c r="O96" s="199"/>
      <c r="P96" s="199"/>
      <c r="Q96" s="199"/>
      <c r="R96" s="199"/>
      <c r="S96" s="199"/>
      <c r="T96" s="199"/>
      <c r="U96" s="199"/>
      <c r="V96" s="199"/>
      <c r="W96" s="199"/>
      <c r="X96" s="199"/>
      <c r="Y96" s="199"/>
      <c r="Z96" s="199"/>
    </row>
    <row r="97" spans="1:26" x14ac:dyDescent="0.25">
      <c r="A97" s="199"/>
      <c r="B97" s="199"/>
      <c r="C97" s="199"/>
      <c r="D97" s="199"/>
      <c r="E97" s="199"/>
      <c r="F97" s="199"/>
      <c r="G97" s="199"/>
      <c r="H97" s="199"/>
      <c r="I97" s="199"/>
      <c r="J97" s="199"/>
      <c r="K97" s="199"/>
      <c r="L97" s="199"/>
      <c r="M97" s="199"/>
      <c r="N97" s="199"/>
      <c r="O97" s="199"/>
      <c r="P97" s="199"/>
      <c r="Q97" s="199"/>
      <c r="R97" s="199"/>
      <c r="S97" s="199"/>
      <c r="T97" s="199"/>
      <c r="U97" s="199"/>
      <c r="V97" s="199"/>
      <c r="W97" s="199"/>
      <c r="X97" s="199"/>
      <c r="Y97" s="199"/>
      <c r="Z97" s="199"/>
    </row>
    <row r="98" spans="1:26" x14ac:dyDescent="0.25">
      <c r="A98" s="199"/>
      <c r="B98" s="199"/>
      <c r="C98" s="199"/>
      <c r="D98" s="199"/>
      <c r="E98" s="199"/>
      <c r="F98" s="199"/>
      <c r="G98" s="199"/>
      <c r="H98" s="199"/>
      <c r="I98" s="199"/>
      <c r="J98" s="199"/>
      <c r="K98" s="199"/>
      <c r="L98" s="199"/>
      <c r="M98" s="199"/>
      <c r="N98" s="199"/>
      <c r="O98" s="199"/>
      <c r="P98" s="199"/>
      <c r="Q98" s="199"/>
      <c r="R98" s="199"/>
      <c r="S98" s="199"/>
      <c r="T98" s="199"/>
      <c r="U98" s="199"/>
      <c r="V98" s="199"/>
      <c r="W98" s="199"/>
      <c r="X98" s="199"/>
      <c r="Y98" s="199"/>
      <c r="Z98" s="199"/>
    </row>
    <row r="99" spans="1:26" x14ac:dyDescent="0.25">
      <c r="A99" s="199"/>
      <c r="B99" s="199"/>
      <c r="C99" s="199"/>
      <c r="D99" s="199"/>
      <c r="E99" s="199"/>
      <c r="F99" s="199"/>
      <c r="G99" s="199"/>
      <c r="H99" s="199"/>
      <c r="I99" s="199"/>
      <c r="J99" s="199"/>
      <c r="K99" s="199"/>
      <c r="L99" s="199"/>
      <c r="M99" s="199"/>
      <c r="N99" s="199"/>
      <c r="O99" s="199"/>
      <c r="P99" s="199"/>
      <c r="Q99" s="199"/>
      <c r="R99" s="199"/>
      <c r="S99" s="199"/>
      <c r="T99" s="199"/>
      <c r="U99" s="199"/>
      <c r="V99" s="199"/>
      <c r="W99" s="199"/>
      <c r="X99" s="199"/>
      <c r="Y99" s="199"/>
      <c r="Z99" s="199"/>
    </row>
    <row r="100" spans="1:26" x14ac:dyDescent="0.25">
      <c r="A100" s="199"/>
      <c r="B100" s="199"/>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row>
    <row r="101" spans="1:26" x14ac:dyDescent="0.25">
      <c r="A101" s="199"/>
      <c r="B101" s="199"/>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row>
    <row r="102" spans="1:26" x14ac:dyDescent="0.25">
      <c r="A102" s="199"/>
      <c r="B102" s="199"/>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row>
    <row r="103" spans="1:26" x14ac:dyDescent="0.25">
      <c r="A103" s="199"/>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row>
    <row r="104" spans="1:26" x14ac:dyDescent="0.25">
      <c r="A104" s="199"/>
      <c r="B104" s="199"/>
      <c r="C104" s="199"/>
      <c r="D104" s="199"/>
      <c r="E104" s="199"/>
      <c r="F104" s="199"/>
      <c r="G104" s="199"/>
      <c r="H104" s="199"/>
      <c r="I104" s="199"/>
      <c r="J104" s="199"/>
      <c r="K104" s="199"/>
      <c r="L104" s="199"/>
      <c r="M104" s="199"/>
      <c r="N104" s="199"/>
      <c r="O104" s="199"/>
      <c r="P104" s="199"/>
      <c r="Q104" s="199"/>
      <c r="R104" s="199"/>
      <c r="S104" s="199"/>
      <c r="T104" s="199"/>
      <c r="U104" s="199"/>
      <c r="V104" s="199"/>
      <c r="W104" s="199"/>
      <c r="X104" s="199"/>
      <c r="Y104" s="199"/>
      <c r="Z104" s="199"/>
    </row>
    <row r="105" spans="1:26" x14ac:dyDescent="0.25">
      <c r="A105" s="199"/>
      <c r="B105" s="199"/>
      <c r="C105" s="199"/>
      <c r="D105" s="199"/>
      <c r="E105" s="199"/>
      <c r="F105" s="199"/>
      <c r="G105" s="199"/>
      <c r="H105" s="199"/>
      <c r="I105" s="199"/>
      <c r="J105" s="199"/>
      <c r="K105" s="199"/>
      <c r="L105" s="199"/>
      <c r="M105" s="199"/>
      <c r="N105" s="199"/>
      <c r="O105" s="199"/>
      <c r="P105" s="199"/>
      <c r="Q105" s="199"/>
      <c r="R105" s="199"/>
      <c r="S105" s="199"/>
      <c r="T105" s="199"/>
      <c r="U105" s="199"/>
      <c r="V105" s="199"/>
      <c r="W105" s="199"/>
      <c r="X105" s="199"/>
      <c r="Y105" s="199"/>
      <c r="Z105" s="199"/>
    </row>
    <row r="106" spans="1:26" x14ac:dyDescent="0.25">
      <c r="A106" s="199"/>
      <c r="B106" s="199"/>
      <c r="C106" s="199"/>
      <c r="D106" s="199"/>
      <c r="E106" s="199"/>
      <c r="F106" s="199"/>
      <c r="G106" s="199"/>
      <c r="H106" s="199"/>
      <c r="I106" s="199"/>
      <c r="J106" s="199"/>
      <c r="K106" s="199"/>
      <c r="L106" s="199"/>
      <c r="M106" s="199"/>
      <c r="N106" s="199"/>
      <c r="O106" s="199"/>
      <c r="P106" s="199"/>
      <c r="Q106" s="199"/>
      <c r="R106" s="199"/>
      <c r="S106" s="199"/>
      <c r="T106" s="199"/>
      <c r="U106" s="199"/>
      <c r="V106" s="199"/>
      <c r="W106" s="199"/>
      <c r="X106" s="199"/>
      <c r="Y106" s="199"/>
      <c r="Z106" s="199"/>
    </row>
    <row r="107" spans="1:26" x14ac:dyDescent="0.25">
      <c r="A107" s="199"/>
      <c r="B107" s="199"/>
      <c r="C107" s="199"/>
      <c r="D107" s="199"/>
      <c r="E107" s="199"/>
      <c r="F107" s="199"/>
      <c r="G107" s="199"/>
      <c r="H107" s="199"/>
      <c r="I107" s="199"/>
      <c r="J107" s="199"/>
      <c r="K107" s="199"/>
      <c r="L107" s="199"/>
      <c r="M107" s="199"/>
      <c r="N107" s="199"/>
      <c r="O107" s="199"/>
      <c r="P107" s="199"/>
      <c r="Q107" s="199"/>
      <c r="R107" s="199"/>
      <c r="S107" s="199"/>
      <c r="T107" s="199"/>
      <c r="U107" s="199"/>
      <c r="V107" s="199"/>
      <c r="W107" s="199"/>
      <c r="X107" s="199"/>
      <c r="Y107" s="199"/>
      <c r="Z107" s="199"/>
    </row>
    <row r="108" spans="1:26" x14ac:dyDescent="0.25">
      <c r="A108" s="199"/>
      <c r="B108" s="199"/>
      <c r="C108" s="199"/>
      <c r="D108" s="199"/>
      <c r="E108" s="199"/>
      <c r="F108" s="199"/>
      <c r="G108" s="199"/>
      <c r="H108" s="199"/>
      <c r="I108" s="199"/>
      <c r="J108" s="199"/>
      <c r="K108" s="199"/>
      <c r="L108" s="199"/>
      <c r="M108" s="199"/>
      <c r="N108" s="199"/>
      <c r="O108" s="199"/>
      <c r="P108" s="199"/>
      <c r="Q108" s="199"/>
      <c r="R108" s="199"/>
      <c r="S108" s="199"/>
      <c r="T108" s="199"/>
      <c r="U108" s="199"/>
      <c r="V108" s="199"/>
      <c r="W108" s="199"/>
      <c r="X108" s="199"/>
      <c r="Y108" s="199"/>
      <c r="Z108" s="199"/>
    </row>
    <row r="109" spans="1:26" x14ac:dyDescent="0.25">
      <c r="A109" s="199"/>
      <c r="B109" s="199"/>
      <c r="C109" s="199"/>
      <c r="D109" s="199"/>
      <c r="E109" s="199"/>
      <c r="F109" s="199"/>
      <c r="G109" s="199"/>
      <c r="H109" s="199"/>
      <c r="I109" s="199"/>
      <c r="J109" s="199"/>
      <c r="K109" s="199"/>
      <c r="L109" s="199"/>
      <c r="M109" s="199"/>
      <c r="N109" s="199"/>
      <c r="O109" s="199"/>
      <c r="P109" s="199"/>
      <c r="Q109" s="199"/>
      <c r="R109" s="199"/>
      <c r="S109" s="199"/>
      <c r="T109" s="199"/>
      <c r="U109" s="199"/>
      <c r="V109" s="199"/>
      <c r="W109" s="199"/>
      <c r="X109" s="199"/>
      <c r="Y109" s="199"/>
      <c r="Z109" s="199"/>
    </row>
    <row r="110" spans="1:26" x14ac:dyDescent="0.25">
      <c r="A110" s="199"/>
      <c r="B110" s="199"/>
      <c r="C110" s="199"/>
      <c r="D110" s="199"/>
      <c r="E110" s="199"/>
      <c r="F110" s="199"/>
      <c r="G110" s="199"/>
      <c r="H110" s="199"/>
      <c r="I110" s="199"/>
      <c r="J110" s="199"/>
      <c r="K110" s="199"/>
      <c r="L110" s="199"/>
      <c r="M110" s="199"/>
      <c r="N110" s="199"/>
      <c r="O110" s="199"/>
      <c r="P110" s="199"/>
      <c r="Q110" s="199"/>
      <c r="R110" s="199"/>
      <c r="S110" s="199"/>
      <c r="T110" s="199"/>
      <c r="U110" s="199"/>
      <c r="V110" s="199"/>
      <c r="W110" s="199"/>
      <c r="X110" s="199"/>
      <c r="Y110" s="199"/>
      <c r="Z110" s="199"/>
    </row>
    <row r="111" spans="1:26" x14ac:dyDescent="0.25">
      <c r="A111" s="199"/>
      <c r="B111" s="199"/>
      <c r="C111" s="199"/>
      <c r="D111" s="199"/>
      <c r="E111" s="199"/>
      <c r="F111" s="199"/>
      <c r="G111" s="199"/>
      <c r="H111" s="199"/>
      <c r="I111" s="199"/>
      <c r="J111" s="199"/>
      <c r="K111" s="199"/>
      <c r="L111" s="199"/>
      <c r="M111" s="199"/>
      <c r="N111" s="199"/>
      <c r="O111" s="199"/>
      <c r="P111" s="199"/>
      <c r="Q111" s="199"/>
      <c r="R111" s="199"/>
      <c r="S111" s="199"/>
      <c r="T111" s="199"/>
      <c r="U111" s="199"/>
      <c r="V111" s="199"/>
      <c r="W111" s="199"/>
      <c r="X111" s="199"/>
      <c r="Y111" s="199"/>
      <c r="Z111" s="199"/>
    </row>
    <row r="112" spans="1:26" x14ac:dyDescent="0.25">
      <c r="A112" s="199"/>
      <c r="B112" s="199"/>
      <c r="C112" s="199"/>
      <c r="D112" s="199"/>
      <c r="E112" s="199"/>
      <c r="F112" s="199"/>
      <c r="G112" s="199"/>
      <c r="H112" s="199"/>
      <c r="I112" s="199"/>
      <c r="J112" s="199"/>
      <c r="K112" s="199"/>
      <c r="L112" s="199"/>
      <c r="M112" s="199"/>
      <c r="N112" s="199"/>
      <c r="O112" s="199"/>
      <c r="P112" s="199"/>
      <c r="Q112" s="199"/>
      <c r="R112" s="199"/>
      <c r="S112" s="199"/>
      <c r="T112" s="199"/>
      <c r="U112" s="199"/>
      <c r="V112" s="199"/>
      <c r="W112" s="199"/>
      <c r="X112" s="199"/>
      <c r="Y112" s="199"/>
      <c r="Z112" s="199"/>
    </row>
    <row r="113" spans="1:26" x14ac:dyDescent="0.25">
      <c r="A113" s="199"/>
      <c r="B113" s="199"/>
      <c r="C113" s="199"/>
      <c r="D113" s="199"/>
      <c r="E113" s="199"/>
      <c r="F113" s="199"/>
      <c r="G113" s="199"/>
      <c r="H113" s="199"/>
      <c r="I113" s="199"/>
      <c r="J113" s="199"/>
      <c r="K113" s="199"/>
      <c r="L113" s="199"/>
      <c r="M113" s="199"/>
      <c r="N113" s="199"/>
      <c r="O113" s="199"/>
      <c r="P113" s="199"/>
      <c r="Q113" s="199"/>
      <c r="R113" s="199"/>
      <c r="S113" s="199"/>
      <c r="T113" s="199"/>
      <c r="U113" s="199"/>
      <c r="V113" s="199"/>
      <c r="W113" s="199"/>
      <c r="X113" s="199"/>
      <c r="Y113" s="199"/>
      <c r="Z113" s="199"/>
    </row>
    <row r="114" spans="1:26" x14ac:dyDescent="0.25">
      <c r="A114" s="199"/>
      <c r="B114" s="199"/>
      <c r="C114" s="199"/>
      <c r="D114" s="199"/>
      <c r="E114" s="199"/>
      <c r="F114" s="199"/>
      <c r="G114" s="199"/>
      <c r="H114" s="199"/>
      <c r="I114" s="199"/>
      <c r="J114" s="199"/>
      <c r="K114" s="199"/>
      <c r="L114" s="199"/>
      <c r="M114" s="199"/>
      <c r="N114" s="199"/>
      <c r="O114" s="199"/>
      <c r="P114" s="199"/>
      <c r="Q114" s="199"/>
      <c r="R114" s="199"/>
      <c r="S114" s="199"/>
      <c r="T114" s="199"/>
      <c r="U114" s="199"/>
      <c r="V114" s="199"/>
      <c r="W114" s="199"/>
      <c r="X114" s="199"/>
      <c r="Y114" s="199"/>
      <c r="Z114" s="199"/>
    </row>
    <row r="115" spans="1:26" x14ac:dyDescent="0.25">
      <c r="A115" s="199"/>
      <c r="B115" s="199"/>
      <c r="C115" s="199"/>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row>
    <row r="116" spans="1:26" x14ac:dyDescent="0.25">
      <c r="A116" s="199"/>
      <c r="B116" s="199"/>
      <c r="C116" s="199"/>
      <c r="D116" s="199"/>
      <c r="E116" s="199"/>
      <c r="F116" s="199"/>
      <c r="G116" s="199"/>
      <c r="H116" s="199"/>
      <c r="I116" s="199"/>
      <c r="J116" s="199"/>
      <c r="K116" s="199"/>
      <c r="L116" s="199"/>
      <c r="M116" s="199"/>
      <c r="N116" s="199"/>
      <c r="O116" s="199"/>
      <c r="P116" s="199"/>
      <c r="Q116" s="199"/>
      <c r="R116" s="199"/>
      <c r="S116" s="199"/>
      <c r="T116" s="199"/>
      <c r="U116" s="199"/>
      <c r="V116" s="199"/>
      <c r="W116" s="199"/>
      <c r="X116" s="199"/>
      <c r="Y116" s="199"/>
      <c r="Z116" s="199"/>
    </row>
    <row r="117" spans="1:26" x14ac:dyDescent="0.25">
      <c r="A117" s="199"/>
      <c r="B117" s="199"/>
      <c r="C117" s="199"/>
      <c r="D117" s="199"/>
      <c r="E117" s="199"/>
      <c r="F117" s="199"/>
      <c r="G117" s="199"/>
      <c r="H117" s="199"/>
      <c r="I117" s="199"/>
      <c r="J117" s="199"/>
      <c r="K117" s="199"/>
      <c r="L117" s="199"/>
      <c r="M117" s="199"/>
      <c r="N117" s="199"/>
      <c r="O117" s="199"/>
      <c r="P117" s="199"/>
      <c r="Q117" s="199"/>
      <c r="R117" s="199"/>
      <c r="S117" s="199"/>
      <c r="T117" s="199"/>
      <c r="U117" s="199"/>
      <c r="V117" s="199"/>
      <c r="W117" s="199"/>
      <c r="X117" s="199"/>
      <c r="Y117" s="199"/>
      <c r="Z117" s="199"/>
    </row>
    <row r="118" spans="1:26" x14ac:dyDescent="0.25">
      <c r="A118" s="199"/>
      <c r="B118" s="199"/>
      <c r="C118" s="199"/>
      <c r="D118" s="199"/>
      <c r="E118" s="199"/>
      <c r="F118" s="199"/>
      <c r="G118" s="199"/>
      <c r="H118" s="199"/>
      <c r="I118" s="199"/>
      <c r="J118" s="199"/>
      <c r="K118" s="199"/>
      <c r="L118" s="199"/>
      <c r="M118" s="199"/>
      <c r="N118" s="199"/>
      <c r="O118" s="199"/>
      <c r="P118" s="199"/>
      <c r="Q118" s="199"/>
      <c r="R118" s="199"/>
      <c r="S118" s="199"/>
      <c r="T118" s="199"/>
      <c r="U118" s="199"/>
      <c r="V118" s="199"/>
      <c r="W118" s="199"/>
      <c r="X118" s="199"/>
      <c r="Y118" s="199"/>
      <c r="Z118" s="199"/>
    </row>
    <row r="119" spans="1:26" x14ac:dyDescent="0.25">
      <c r="A119" s="199"/>
      <c r="B119" s="199"/>
      <c r="C119" s="199"/>
      <c r="D119" s="199"/>
      <c r="E119" s="199"/>
      <c r="F119" s="199"/>
      <c r="G119" s="199"/>
      <c r="H119" s="199"/>
      <c r="I119" s="199"/>
      <c r="J119" s="199"/>
      <c r="K119" s="199"/>
      <c r="L119" s="199"/>
      <c r="M119" s="199"/>
      <c r="N119" s="199"/>
      <c r="O119" s="199"/>
      <c r="P119" s="199"/>
      <c r="Q119" s="199"/>
      <c r="R119" s="199"/>
      <c r="S119" s="199"/>
      <c r="T119" s="199"/>
      <c r="U119" s="199"/>
      <c r="V119" s="199"/>
      <c r="W119" s="199"/>
      <c r="X119" s="199"/>
      <c r="Y119" s="199"/>
      <c r="Z119" s="199"/>
    </row>
    <row r="120" spans="1:26" x14ac:dyDescent="0.25">
      <c r="A120" s="199"/>
      <c r="B120" s="199"/>
      <c r="C120" s="199"/>
      <c r="D120" s="199"/>
      <c r="E120" s="199"/>
      <c r="F120" s="199"/>
      <c r="G120" s="199"/>
      <c r="H120" s="199"/>
      <c r="I120" s="199"/>
      <c r="J120" s="199"/>
      <c r="K120" s="199"/>
      <c r="L120" s="199"/>
      <c r="M120" s="199"/>
      <c r="N120" s="199"/>
      <c r="O120" s="199"/>
      <c r="P120" s="199"/>
      <c r="Q120" s="199"/>
      <c r="R120" s="199"/>
      <c r="S120" s="199"/>
      <c r="T120" s="199"/>
      <c r="U120" s="199"/>
      <c r="V120" s="199"/>
      <c r="W120" s="199"/>
      <c r="X120" s="199"/>
      <c r="Y120" s="199"/>
      <c r="Z120" s="199"/>
    </row>
    <row r="121" spans="1:26" x14ac:dyDescent="0.25">
      <c r="A121" s="199"/>
      <c r="B121" s="199"/>
      <c r="C121" s="199"/>
      <c r="D121" s="199"/>
      <c r="E121" s="199"/>
      <c r="F121" s="199"/>
      <c r="G121" s="199"/>
      <c r="H121" s="199"/>
      <c r="I121" s="199"/>
      <c r="J121" s="199"/>
      <c r="K121" s="199"/>
      <c r="L121" s="199"/>
      <c r="M121" s="199"/>
      <c r="N121" s="199"/>
      <c r="O121" s="199"/>
      <c r="P121" s="199"/>
      <c r="Q121" s="199"/>
      <c r="R121" s="199"/>
      <c r="S121" s="199"/>
      <c r="T121" s="199"/>
      <c r="U121" s="199"/>
      <c r="V121" s="199"/>
      <c r="W121" s="199"/>
      <c r="X121" s="199"/>
      <c r="Y121" s="199"/>
      <c r="Z121" s="199"/>
    </row>
    <row r="122" spans="1:26" x14ac:dyDescent="0.25">
      <c r="A122" s="199"/>
      <c r="B122" s="199"/>
      <c r="C122" s="199"/>
      <c r="D122" s="199"/>
      <c r="E122" s="199"/>
      <c r="F122" s="199"/>
      <c r="G122" s="199"/>
      <c r="H122" s="199"/>
      <c r="I122" s="199"/>
      <c r="J122" s="199"/>
      <c r="K122" s="199"/>
      <c r="L122" s="199"/>
      <c r="M122" s="199"/>
      <c r="N122" s="199"/>
      <c r="O122" s="199"/>
      <c r="P122" s="199"/>
      <c r="Q122" s="199"/>
      <c r="R122" s="199"/>
      <c r="S122" s="199"/>
      <c r="T122" s="199"/>
      <c r="U122" s="199"/>
      <c r="V122" s="199"/>
      <c r="W122" s="199"/>
      <c r="X122" s="199"/>
      <c r="Y122" s="199"/>
      <c r="Z122" s="199"/>
    </row>
    <row r="123" spans="1:26" x14ac:dyDescent="0.25">
      <c r="A123" s="199"/>
      <c r="B123" s="199"/>
      <c r="C123" s="199"/>
      <c r="D123" s="199"/>
      <c r="E123" s="199"/>
      <c r="F123" s="199"/>
      <c r="G123" s="199"/>
      <c r="H123" s="199"/>
      <c r="I123" s="199"/>
      <c r="J123" s="199"/>
      <c r="K123" s="199"/>
      <c r="L123" s="199"/>
      <c r="M123" s="199"/>
      <c r="N123" s="199"/>
      <c r="O123" s="199"/>
      <c r="P123" s="199"/>
      <c r="Q123" s="199"/>
      <c r="R123" s="199"/>
      <c r="S123" s="199"/>
      <c r="T123" s="199"/>
      <c r="U123" s="199"/>
      <c r="V123" s="199"/>
      <c r="W123" s="199"/>
      <c r="X123" s="199"/>
      <c r="Y123" s="199"/>
      <c r="Z123" s="199"/>
    </row>
    <row r="124" spans="1:26" x14ac:dyDescent="0.25">
      <c r="A124" s="199"/>
      <c r="B124" s="199"/>
      <c r="C124" s="199"/>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row>
    <row r="125" spans="1:26" x14ac:dyDescent="0.25">
      <c r="A125" s="199"/>
      <c r="B125" s="199"/>
      <c r="C125" s="199"/>
      <c r="D125" s="199"/>
      <c r="E125" s="199"/>
      <c r="F125" s="199"/>
      <c r="G125" s="199"/>
      <c r="H125" s="199"/>
      <c r="I125" s="199"/>
      <c r="J125" s="199"/>
      <c r="K125" s="199"/>
      <c r="L125" s="199"/>
      <c r="M125" s="199"/>
      <c r="N125" s="199"/>
      <c r="O125" s="199"/>
      <c r="P125" s="199"/>
      <c r="Q125" s="199"/>
      <c r="R125" s="199"/>
      <c r="S125" s="199"/>
      <c r="T125" s="199"/>
      <c r="U125" s="199"/>
      <c r="V125" s="199"/>
      <c r="W125" s="199"/>
      <c r="X125" s="199"/>
      <c r="Y125" s="199"/>
      <c r="Z125" s="199"/>
    </row>
    <row r="126" spans="1:26" x14ac:dyDescent="0.25">
      <c r="A126" s="199"/>
      <c r="B126" s="199"/>
      <c r="C126" s="199"/>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row>
    <row r="127" spans="1:26" x14ac:dyDescent="0.25">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row>
    <row r="128" spans="1:26" x14ac:dyDescent="0.25">
      <c r="A128" s="199"/>
      <c r="B128" s="199"/>
      <c r="C128" s="199"/>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row>
    <row r="129" spans="1:26" x14ac:dyDescent="0.25">
      <c r="A129" s="199"/>
      <c r="B129" s="199"/>
      <c r="C129" s="199"/>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row>
    <row r="130" spans="1:26" x14ac:dyDescent="0.25">
      <c r="A130" s="199"/>
      <c r="B130" s="199"/>
      <c r="C130" s="199"/>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row>
    <row r="131" spans="1:26" x14ac:dyDescent="0.25">
      <c r="A131" s="199"/>
      <c r="B131" s="199"/>
      <c r="C131" s="199"/>
      <c r="D131" s="199"/>
      <c r="E131" s="199"/>
      <c r="F131" s="199"/>
      <c r="G131" s="199"/>
      <c r="H131" s="199"/>
      <c r="I131" s="199"/>
      <c r="J131" s="199"/>
      <c r="K131" s="199"/>
      <c r="L131" s="199"/>
      <c r="M131" s="199"/>
      <c r="N131" s="199"/>
      <c r="O131" s="199"/>
      <c r="P131" s="199"/>
      <c r="Q131" s="199"/>
      <c r="R131" s="199"/>
      <c r="S131" s="199"/>
      <c r="T131" s="199"/>
      <c r="U131" s="199"/>
      <c r="V131" s="199"/>
      <c r="W131" s="199"/>
      <c r="X131" s="199"/>
      <c r="Y131" s="199"/>
      <c r="Z131" s="199"/>
    </row>
    <row r="132" spans="1:26" x14ac:dyDescent="0.25">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row>
    <row r="133" spans="1:26" x14ac:dyDescent="0.25">
      <c r="A133" s="199"/>
      <c r="B133" s="199"/>
      <c r="C133" s="199"/>
      <c r="D133" s="199"/>
      <c r="E133" s="199"/>
      <c r="F133" s="199"/>
      <c r="G133" s="199"/>
      <c r="H133" s="199"/>
      <c r="I133" s="199"/>
      <c r="J133" s="199"/>
      <c r="K133" s="199"/>
      <c r="L133" s="199"/>
      <c r="M133" s="199"/>
      <c r="N133" s="199"/>
      <c r="O133" s="199"/>
      <c r="P133" s="199"/>
      <c r="Q133" s="199"/>
      <c r="R133" s="199"/>
      <c r="S133" s="199"/>
      <c r="T133" s="199"/>
      <c r="U133" s="199"/>
      <c r="V133" s="199"/>
      <c r="W133" s="199"/>
      <c r="X133" s="199"/>
      <c r="Y133" s="199"/>
      <c r="Z133" s="199"/>
    </row>
    <row r="134" spans="1:26" x14ac:dyDescent="0.25">
      <c r="A134" s="199"/>
      <c r="B134" s="199"/>
      <c r="C134" s="199"/>
      <c r="D134" s="199"/>
      <c r="E134" s="199"/>
      <c r="F134" s="199"/>
      <c r="G134" s="199"/>
      <c r="H134" s="199"/>
      <c r="I134" s="199"/>
      <c r="J134" s="199"/>
      <c r="K134" s="199"/>
      <c r="L134" s="199"/>
      <c r="M134" s="199"/>
      <c r="N134" s="199"/>
      <c r="O134" s="199"/>
      <c r="P134" s="199"/>
      <c r="Q134" s="199"/>
      <c r="R134" s="199"/>
      <c r="S134" s="199"/>
      <c r="T134" s="199"/>
      <c r="U134" s="199"/>
      <c r="V134" s="199"/>
      <c r="W134" s="199"/>
      <c r="X134" s="199"/>
      <c r="Y134" s="199"/>
      <c r="Z134" s="199"/>
    </row>
    <row r="135" spans="1:26" x14ac:dyDescent="0.25">
      <c r="A135" s="199"/>
      <c r="B135" s="199"/>
      <c r="C135" s="199"/>
      <c r="D135" s="199"/>
      <c r="E135" s="199"/>
      <c r="F135" s="199"/>
      <c r="G135" s="199"/>
      <c r="H135" s="199"/>
      <c r="I135" s="199"/>
      <c r="J135" s="199"/>
      <c r="K135" s="199"/>
      <c r="L135" s="199"/>
      <c r="M135" s="199"/>
      <c r="N135" s="199"/>
      <c r="O135" s="199"/>
      <c r="P135" s="199"/>
      <c r="Q135" s="199"/>
      <c r="R135" s="199"/>
      <c r="S135" s="199"/>
      <c r="T135" s="199"/>
      <c r="U135" s="199"/>
      <c r="V135" s="199"/>
      <c r="W135" s="199"/>
      <c r="X135" s="199"/>
      <c r="Y135" s="199"/>
      <c r="Z135" s="199"/>
    </row>
    <row r="136" spans="1:26" x14ac:dyDescent="0.25">
      <c r="A136" s="199"/>
      <c r="B136" s="199"/>
      <c r="C136" s="199"/>
      <c r="D136" s="199"/>
      <c r="E136" s="199"/>
      <c r="F136" s="199"/>
      <c r="G136" s="199"/>
      <c r="H136" s="199"/>
      <c r="I136" s="199"/>
      <c r="J136" s="199"/>
      <c r="K136" s="199"/>
      <c r="L136" s="199"/>
      <c r="M136" s="199"/>
      <c r="N136" s="199"/>
      <c r="O136" s="199"/>
      <c r="P136" s="199"/>
      <c r="Q136" s="199"/>
      <c r="R136" s="199"/>
      <c r="S136" s="199"/>
      <c r="T136" s="199"/>
      <c r="U136" s="199"/>
      <c r="V136" s="199"/>
      <c r="W136" s="199"/>
      <c r="X136" s="199"/>
      <c r="Y136" s="199"/>
      <c r="Z136" s="199"/>
    </row>
    <row r="137" spans="1:26" x14ac:dyDescent="0.25">
      <c r="A137" s="199"/>
      <c r="B137" s="199"/>
      <c r="C137" s="199"/>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row>
    <row r="138" spans="1:26" x14ac:dyDescent="0.25">
      <c r="A138" s="199"/>
      <c r="B138" s="199"/>
      <c r="C138" s="199"/>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row>
    <row r="139" spans="1:26" x14ac:dyDescent="0.25">
      <c r="A139" s="199"/>
      <c r="B139" s="199"/>
      <c r="C139" s="199"/>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row>
    <row r="140" spans="1:26" x14ac:dyDescent="0.25">
      <c r="A140" s="199"/>
      <c r="B140" s="199"/>
      <c r="C140" s="199"/>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199"/>
      <c r="Z140" s="199"/>
    </row>
    <row r="141" spans="1:26" x14ac:dyDescent="0.25">
      <c r="A141" s="199"/>
      <c r="B141" s="199"/>
      <c r="C141" s="199"/>
      <c r="D141" s="199"/>
      <c r="E141" s="199"/>
      <c r="F141" s="199"/>
      <c r="G141" s="199"/>
      <c r="H141" s="199"/>
      <c r="I141" s="199"/>
      <c r="J141" s="199"/>
      <c r="K141" s="199"/>
      <c r="L141" s="199"/>
      <c r="M141" s="199"/>
      <c r="N141" s="199"/>
      <c r="O141" s="199"/>
      <c r="P141" s="199"/>
      <c r="Q141" s="199"/>
      <c r="R141" s="199"/>
      <c r="S141" s="199"/>
      <c r="T141" s="199"/>
      <c r="U141" s="199"/>
      <c r="V141" s="199"/>
      <c r="W141" s="199"/>
      <c r="X141" s="199"/>
      <c r="Y141" s="199"/>
      <c r="Z141" s="199"/>
    </row>
    <row r="142" spans="1:26" x14ac:dyDescent="0.25">
      <c r="A142" s="199"/>
      <c r="B142" s="199"/>
      <c r="C142" s="199"/>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row>
    <row r="143" spans="1:26" x14ac:dyDescent="0.25">
      <c r="A143" s="199"/>
      <c r="B143" s="199"/>
      <c r="C143" s="199"/>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row>
    <row r="144" spans="1:26" x14ac:dyDescent="0.25">
      <c r="A144" s="199"/>
      <c r="B144" s="199"/>
      <c r="C144" s="199"/>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row>
    <row r="145" spans="1:26" x14ac:dyDescent="0.25">
      <c r="A145" s="199"/>
      <c r="B145" s="199"/>
      <c r="C145" s="199"/>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row>
    <row r="146" spans="1:26" x14ac:dyDescent="0.25">
      <c r="A146" s="199"/>
      <c r="B146" s="199"/>
      <c r="C146" s="199"/>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row>
    <row r="147" spans="1:26" x14ac:dyDescent="0.25">
      <c r="A147" s="199"/>
      <c r="B147" s="199"/>
      <c r="C147" s="199"/>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row>
    <row r="148" spans="1:26" x14ac:dyDescent="0.25">
      <c r="A148" s="199"/>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row>
    <row r="149" spans="1:26" x14ac:dyDescent="0.25">
      <c r="A149" s="199"/>
      <c r="B149" s="199"/>
      <c r="C149" s="199"/>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row>
    <row r="150" spans="1:26" x14ac:dyDescent="0.25">
      <c r="A150" s="199"/>
      <c r="B150" s="199"/>
      <c r="C150" s="199"/>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row>
    <row r="151" spans="1:26" x14ac:dyDescent="0.25">
      <c r="A151" s="199"/>
      <c r="B151" s="199"/>
      <c r="C151" s="199"/>
      <c r="D151" s="199"/>
      <c r="E151" s="199"/>
      <c r="F151" s="199"/>
      <c r="G151" s="199"/>
      <c r="H151" s="199"/>
      <c r="I151" s="199"/>
      <c r="J151" s="199"/>
      <c r="K151" s="199"/>
      <c r="L151" s="199"/>
      <c r="M151" s="199"/>
      <c r="N151" s="199"/>
      <c r="O151" s="199"/>
      <c r="P151" s="199"/>
      <c r="Q151" s="199"/>
      <c r="R151" s="199"/>
      <c r="S151" s="199"/>
      <c r="T151" s="199"/>
      <c r="U151" s="199"/>
      <c r="V151" s="199"/>
      <c r="W151" s="199"/>
      <c r="X151" s="199"/>
      <c r="Y151" s="199"/>
      <c r="Z151" s="199"/>
    </row>
    <row r="152" spans="1:26" x14ac:dyDescent="0.25">
      <c r="A152" s="199"/>
      <c r="B152" s="199"/>
      <c r="C152" s="199"/>
      <c r="D152" s="199"/>
      <c r="E152" s="199"/>
      <c r="F152" s="199"/>
      <c r="G152" s="199"/>
      <c r="H152" s="199"/>
      <c r="I152" s="199"/>
      <c r="J152" s="199"/>
      <c r="K152" s="199"/>
      <c r="L152" s="199"/>
      <c r="M152" s="199"/>
      <c r="N152" s="199"/>
      <c r="O152" s="199"/>
      <c r="P152" s="199"/>
      <c r="Q152" s="199"/>
      <c r="R152" s="199"/>
      <c r="S152" s="199"/>
      <c r="T152" s="199"/>
      <c r="U152" s="199"/>
      <c r="V152" s="199"/>
      <c r="W152" s="199"/>
      <c r="X152" s="199"/>
      <c r="Y152" s="199"/>
      <c r="Z152" s="199"/>
    </row>
    <row r="153" spans="1:26" x14ac:dyDescent="0.25">
      <c r="A153" s="199"/>
      <c r="B153" s="199"/>
      <c r="C153" s="199"/>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row>
    <row r="154" spans="1:26" x14ac:dyDescent="0.25">
      <c r="A154" s="199"/>
      <c r="B154" s="199"/>
      <c r="C154" s="199"/>
      <c r="D154" s="199"/>
      <c r="E154" s="199"/>
      <c r="F154" s="199"/>
      <c r="G154" s="199"/>
      <c r="H154" s="199"/>
      <c r="I154" s="199"/>
      <c r="J154" s="199"/>
      <c r="K154" s="199"/>
      <c r="L154" s="199"/>
      <c r="M154" s="199"/>
      <c r="N154" s="199"/>
      <c r="O154" s="199"/>
      <c r="P154" s="199"/>
      <c r="Q154" s="199"/>
      <c r="R154" s="199"/>
      <c r="S154" s="199"/>
      <c r="T154" s="199"/>
      <c r="U154" s="199"/>
      <c r="V154" s="199"/>
      <c r="W154" s="199"/>
      <c r="X154" s="199"/>
      <c r="Y154" s="199"/>
      <c r="Z154" s="199"/>
    </row>
    <row r="155" spans="1:26" x14ac:dyDescent="0.25">
      <c r="A155" s="199"/>
      <c r="B155" s="199"/>
      <c r="C155" s="199"/>
      <c r="D155" s="199"/>
      <c r="E155" s="199"/>
      <c r="F155" s="199"/>
      <c r="G155" s="199"/>
      <c r="H155" s="199"/>
      <c r="I155" s="199"/>
      <c r="J155" s="199"/>
      <c r="K155" s="199"/>
      <c r="L155" s="199"/>
      <c r="M155" s="199"/>
      <c r="N155" s="199"/>
      <c r="O155" s="199"/>
      <c r="P155" s="199"/>
      <c r="Q155" s="199"/>
      <c r="R155" s="199"/>
      <c r="S155" s="199"/>
      <c r="T155" s="199"/>
      <c r="U155" s="199"/>
      <c r="V155" s="199"/>
      <c r="W155" s="199"/>
      <c r="X155" s="199"/>
      <c r="Y155" s="199"/>
      <c r="Z155" s="199"/>
    </row>
    <row r="156" spans="1:26" x14ac:dyDescent="0.25">
      <c r="A156" s="199"/>
      <c r="B156" s="199"/>
      <c r="C156" s="199"/>
      <c r="D156" s="199"/>
      <c r="E156" s="199"/>
      <c r="F156" s="199"/>
      <c r="G156" s="199"/>
      <c r="H156" s="199"/>
      <c r="I156" s="199"/>
      <c r="J156" s="199"/>
      <c r="K156" s="199"/>
      <c r="L156" s="199"/>
      <c r="M156" s="199"/>
      <c r="N156" s="199"/>
      <c r="O156" s="199"/>
      <c r="P156" s="199"/>
      <c r="Q156" s="199"/>
      <c r="R156" s="199"/>
      <c r="S156" s="199"/>
      <c r="T156" s="199"/>
      <c r="U156" s="199"/>
      <c r="V156" s="199"/>
      <c r="W156" s="199"/>
      <c r="X156" s="199"/>
      <c r="Y156" s="199"/>
      <c r="Z156" s="199"/>
    </row>
    <row r="157" spans="1:26" x14ac:dyDescent="0.25">
      <c r="A157" s="199"/>
      <c r="B157" s="199"/>
      <c r="C157" s="199"/>
      <c r="D157" s="199"/>
      <c r="E157" s="199"/>
      <c r="F157" s="199"/>
      <c r="G157" s="199"/>
      <c r="H157" s="199"/>
      <c r="I157" s="199"/>
      <c r="J157" s="199"/>
      <c r="K157" s="199"/>
      <c r="L157" s="199"/>
      <c r="M157" s="199"/>
      <c r="N157" s="199"/>
      <c r="O157" s="199"/>
      <c r="P157" s="199"/>
      <c r="Q157" s="199"/>
      <c r="R157" s="199"/>
      <c r="S157" s="199"/>
      <c r="T157" s="199"/>
      <c r="U157" s="199"/>
      <c r="V157" s="199"/>
      <c r="W157" s="199"/>
      <c r="X157" s="199"/>
      <c r="Y157" s="199"/>
      <c r="Z157" s="199"/>
    </row>
    <row r="158" spans="1:26" x14ac:dyDescent="0.25">
      <c r="A158" s="199"/>
      <c r="B158" s="199"/>
      <c r="C158" s="199"/>
      <c r="D158" s="199"/>
      <c r="E158" s="199"/>
      <c r="F158" s="199"/>
      <c r="G158" s="199"/>
      <c r="H158" s="199"/>
      <c r="I158" s="199"/>
      <c r="J158" s="199"/>
      <c r="K158" s="199"/>
      <c r="L158" s="199"/>
      <c r="M158" s="199"/>
      <c r="N158" s="199"/>
      <c r="O158" s="199"/>
      <c r="P158" s="199"/>
      <c r="Q158" s="199"/>
      <c r="R158" s="199"/>
      <c r="S158" s="199"/>
      <c r="T158" s="199"/>
      <c r="U158" s="199"/>
      <c r="V158" s="199"/>
      <c r="W158" s="199"/>
      <c r="X158" s="199"/>
      <c r="Y158" s="199"/>
      <c r="Z158" s="199"/>
    </row>
    <row r="159" spans="1:26" x14ac:dyDescent="0.25">
      <c r="A159" s="199"/>
      <c r="B159" s="199"/>
      <c r="C159" s="199"/>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row>
    <row r="160" spans="1:26" x14ac:dyDescent="0.25">
      <c r="A160" s="199"/>
      <c r="B160" s="199"/>
      <c r="C160" s="199"/>
      <c r="D160" s="199"/>
      <c r="E160" s="199"/>
      <c r="F160" s="199"/>
      <c r="G160" s="199"/>
      <c r="H160" s="199"/>
      <c r="I160" s="199"/>
      <c r="J160" s="199"/>
      <c r="K160" s="199"/>
      <c r="L160" s="199"/>
      <c r="M160" s="199"/>
      <c r="N160" s="199"/>
      <c r="O160" s="199"/>
      <c r="P160" s="199"/>
      <c r="Q160" s="199"/>
      <c r="R160" s="199"/>
      <c r="S160" s="199"/>
      <c r="T160" s="199"/>
      <c r="U160" s="199"/>
      <c r="V160" s="199"/>
      <c r="W160" s="199"/>
      <c r="X160" s="199"/>
      <c r="Y160" s="199"/>
      <c r="Z160" s="199"/>
    </row>
    <row r="161" spans="1:26" x14ac:dyDescent="0.25">
      <c r="A161" s="199"/>
      <c r="B161" s="199"/>
      <c r="C161" s="199"/>
      <c r="D161" s="199"/>
      <c r="E161" s="199"/>
      <c r="F161" s="199"/>
      <c r="G161" s="199"/>
      <c r="H161" s="199"/>
      <c r="I161" s="199"/>
      <c r="J161" s="199"/>
      <c r="K161" s="199"/>
      <c r="L161" s="199"/>
      <c r="M161" s="199"/>
      <c r="N161" s="199"/>
      <c r="O161" s="199"/>
      <c r="P161" s="199"/>
      <c r="Q161" s="199"/>
      <c r="R161" s="199"/>
      <c r="S161" s="199"/>
      <c r="T161" s="199"/>
      <c r="U161" s="199"/>
      <c r="V161" s="199"/>
      <c r="W161" s="199"/>
      <c r="X161" s="199"/>
      <c r="Y161" s="199"/>
      <c r="Z161" s="199"/>
    </row>
    <row r="162" spans="1:26" x14ac:dyDescent="0.25">
      <c r="A162" s="199"/>
      <c r="B162" s="199"/>
      <c r="C162" s="199"/>
      <c r="D162" s="199"/>
      <c r="E162" s="199"/>
      <c r="F162" s="199"/>
      <c r="G162" s="199"/>
      <c r="H162" s="199"/>
      <c r="I162" s="199"/>
      <c r="J162" s="199"/>
      <c r="K162" s="199"/>
      <c r="L162" s="199"/>
      <c r="M162" s="199"/>
      <c r="N162" s="199"/>
      <c r="O162" s="199"/>
      <c r="P162" s="199"/>
      <c r="Q162" s="199"/>
      <c r="R162" s="199"/>
      <c r="S162" s="199"/>
      <c r="T162" s="199"/>
      <c r="U162" s="199"/>
      <c r="V162" s="199"/>
      <c r="W162" s="199"/>
      <c r="X162" s="199"/>
      <c r="Y162" s="199"/>
      <c r="Z162" s="199"/>
    </row>
    <row r="163" spans="1:26" x14ac:dyDescent="0.25">
      <c r="A163" s="199"/>
      <c r="B163" s="199"/>
      <c r="C163" s="199"/>
      <c r="D163" s="199"/>
      <c r="E163" s="199"/>
      <c r="F163" s="199"/>
      <c r="G163" s="199"/>
      <c r="H163" s="199"/>
      <c r="I163" s="199"/>
      <c r="J163" s="199"/>
      <c r="K163" s="199"/>
      <c r="L163" s="199"/>
      <c r="M163" s="199"/>
      <c r="N163" s="199"/>
      <c r="O163" s="199"/>
      <c r="P163" s="199"/>
      <c r="Q163" s="199"/>
      <c r="R163" s="199"/>
      <c r="S163" s="199"/>
      <c r="T163" s="199"/>
      <c r="U163" s="199"/>
      <c r="V163" s="199"/>
      <c r="W163" s="199"/>
      <c r="X163" s="199"/>
      <c r="Y163" s="199"/>
      <c r="Z163" s="199"/>
    </row>
    <row r="164" spans="1:26" x14ac:dyDescent="0.25">
      <c r="A164" s="199"/>
      <c r="B164" s="199"/>
      <c r="C164" s="199"/>
      <c r="D164" s="199"/>
      <c r="E164" s="199"/>
      <c r="F164" s="199"/>
      <c r="G164" s="199"/>
      <c r="H164" s="199"/>
      <c r="I164" s="199"/>
      <c r="J164" s="199"/>
      <c r="K164" s="199"/>
      <c r="L164" s="199"/>
      <c r="M164" s="199"/>
      <c r="N164" s="199"/>
      <c r="O164" s="199"/>
      <c r="P164" s="199"/>
      <c r="Q164" s="199"/>
      <c r="R164" s="199"/>
      <c r="S164" s="199"/>
      <c r="T164" s="199"/>
      <c r="U164" s="199"/>
      <c r="V164" s="199"/>
      <c r="W164" s="199"/>
      <c r="X164" s="199"/>
      <c r="Y164" s="199"/>
      <c r="Z164" s="199"/>
    </row>
    <row r="165" spans="1:26" x14ac:dyDescent="0.25">
      <c r="A165" s="199"/>
      <c r="B165" s="199"/>
      <c r="C165" s="199"/>
      <c r="D165" s="199"/>
      <c r="E165" s="199"/>
      <c r="F165" s="199"/>
      <c r="G165" s="199"/>
      <c r="H165" s="199"/>
      <c r="I165" s="199"/>
      <c r="J165" s="199"/>
      <c r="K165" s="199"/>
      <c r="L165" s="199"/>
      <c r="M165" s="199"/>
      <c r="N165" s="199"/>
      <c r="O165" s="199"/>
      <c r="P165" s="199"/>
      <c r="Q165" s="199"/>
      <c r="R165" s="199"/>
      <c r="S165" s="199"/>
      <c r="T165" s="199"/>
      <c r="U165" s="199"/>
      <c r="V165" s="199"/>
      <c r="W165" s="199"/>
      <c r="X165" s="199"/>
      <c r="Y165" s="199"/>
      <c r="Z165" s="199"/>
    </row>
    <row r="166" spans="1:26" x14ac:dyDescent="0.25">
      <c r="A166" s="199"/>
      <c r="B166" s="199"/>
      <c r="C166" s="199"/>
      <c r="D166" s="199"/>
      <c r="E166" s="199"/>
      <c r="F166" s="199"/>
      <c r="G166" s="199"/>
      <c r="H166" s="199"/>
      <c r="I166" s="199"/>
      <c r="J166" s="199"/>
      <c r="K166" s="199"/>
      <c r="L166" s="199"/>
      <c r="M166" s="199"/>
      <c r="N166" s="199"/>
      <c r="O166" s="199"/>
      <c r="P166" s="199"/>
      <c r="Q166" s="199"/>
      <c r="R166" s="199"/>
      <c r="S166" s="199"/>
      <c r="T166" s="199"/>
      <c r="U166" s="199"/>
      <c r="V166" s="199"/>
      <c r="W166" s="199"/>
      <c r="X166" s="199"/>
      <c r="Y166" s="199"/>
      <c r="Z166" s="199"/>
    </row>
    <row r="167" spans="1:26" x14ac:dyDescent="0.25">
      <c r="A167" s="199"/>
      <c r="B167" s="199"/>
      <c r="C167" s="199"/>
      <c r="D167" s="199"/>
      <c r="E167" s="199"/>
      <c r="F167" s="199"/>
      <c r="G167" s="199"/>
      <c r="H167" s="199"/>
      <c r="I167" s="199"/>
      <c r="J167" s="199"/>
      <c r="K167" s="199"/>
      <c r="L167" s="199"/>
      <c r="M167" s="199"/>
      <c r="N167" s="199"/>
      <c r="O167" s="199"/>
      <c r="P167" s="199"/>
      <c r="Q167" s="199"/>
      <c r="R167" s="199"/>
      <c r="S167" s="199"/>
      <c r="T167" s="199"/>
      <c r="U167" s="199"/>
      <c r="V167" s="199"/>
      <c r="W167" s="199"/>
      <c r="X167" s="199"/>
      <c r="Y167" s="199"/>
      <c r="Z167" s="199"/>
    </row>
    <row r="168" spans="1:26" x14ac:dyDescent="0.25">
      <c r="A168" s="199"/>
      <c r="B168" s="199"/>
      <c r="C168" s="199"/>
      <c r="D168" s="199"/>
      <c r="E168" s="199"/>
      <c r="F168" s="199"/>
      <c r="G168" s="199"/>
      <c r="H168" s="199"/>
      <c r="I168" s="199"/>
      <c r="J168" s="199"/>
      <c r="K168" s="199"/>
      <c r="L168" s="199"/>
      <c r="M168" s="199"/>
      <c r="N168" s="199"/>
      <c r="O168" s="199"/>
      <c r="P168" s="199"/>
      <c r="Q168" s="199"/>
      <c r="R168" s="199"/>
      <c r="S168" s="199"/>
      <c r="T168" s="199"/>
      <c r="U168" s="199"/>
      <c r="V168" s="199"/>
      <c r="W168" s="199"/>
      <c r="X168" s="199"/>
      <c r="Y168" s="199"/>
      <c r="Z168" s="199"/>
    </row>
    <row r="169" spans="1:26" x14ac:dyDescent="0.25">
      <c r="A169" s="199"/>
      <c r="B169" s="199"/>
      <c r="C169" s="199"/>
      <c r="D169" s="199"/>
      <c r="E169" s="199"/>
      <c r="F169" s="199"/>
      <c r="G169" s="199"/>
      <c r="H169" s="199"/>
      <c r="I169" s="199"/>
      <c r="J169" s="199"/>
      <c r="K169" s="199"/>
      <c r="L169" s="199"/>
      <c r="M169" s="199"/>
      <c r="N169" s="199"/>
      <c r="O169" s="199"/>
      <c r="P169" s="199"/>
      <c r="Q169" s="199"/>
      <c r="R169" s="199"/>
      <c r="S169" s="199"/>
      <c r="T169" s="199"/>
      <c r="U169" s="199"/>
      <c r="V169" s="199"/>
      <c r="W169" s="199"/>
      <c r="X169" s="199"/>
      <c r="Y169" s="199"/>
      <c r="Z169" s="199"/>
    </row>
    <row r="170" spans="1:26" x14ac:dyDescent="0.25">
      <c r="A170" s="199"/>
      <c r="B170" s="199"/>
      <c r="C170" s="199"/>
      <c r="D170" s="199"/>
      <c r="E170" s="199"/>
      <c r="F170" s="199"/>
      <c r="G170" s="199"/>
      <c r="H170" s="199"/>
      <c r="I170" s="199"/>
      <c r="J170" s="199"/>
      <c r="K170" s="199"/>
      <c r="L170" s="199"/>
      <c r="M170" s="199"/>
      <c r="N170" s="199"/>
      <c r="O170" s="199"/>
      <c r="P170" s="199"/>
      <c r="Q170" s="199"/>
      <c r="R170" s="199"/>
      <c r="S170" s="199"/>
      <c r="T170" s="199"/>
      <c r="U170" s="199"/>
      <c r="V170" s="199"/>
      <c r="W170" s="199"/>
      <c r="X170" s="199"/>
      <c r="Y170" s="199"/>
      <c r="Z170" s="199"/>
    </row>
    <row r="171" spans="1:26" x14ac:dyDescent="0.25">
      <c r="A171" s="199"/>
      <c r="B171" s="199"/>
      <c r="C171" s="199"/>
      <c r="D171" s="199"/>
      <c r="E171" s="199"/>
      <c r="F171" s="199"/>
      <c r="G171" s="199"/>
      <c r="H171" s="199"/>
      <c r="I171" s="199"/>
      <c r="J171" s="199"/>
      <c r="K171" s="199"/>
      <c r="L171" s="199"/>
      <c r="M171" s="199"/>
      <c r="N171" s="199"/>
      <c r="O171" s="199"/>
      <c r="P171" s="199"/>
      <c r="Q171" s="199"/>
      <c r="R171" s="199"/>
      <c r="S171" s="199"/>
      <c r="T171" s="199"/>
      <c r="U171" s="199"/>
      <c r="V171" s="199"/>
      <c r="W171" s="199"/>
      <c r="X171" s="199"/>
      <c r="Y171" s="199"/>
      <c r="Z171" s="199"/>
    </row>
    <row r="172" spans="1:26" x14ac:dyDescent="0.25">
      <c r="A172" s="199"/>
      <c r="B172" s="199"/>
      <c r="C172" s="199"/>
      <c r="D172" s="199"/>
      <c r="E172" s="199"/>
      <c r="F172" s="199"/>
      <c r="G172" s="199"/>
      <c r="H172" s="199"/>
      <c r="I172" s="199"/>
      <c r="J172" s="199"/>
      <c r="K172" s="199"/>
      <c r="L172" s="199"/>
      <c r="M172" s="199"/>
      <c r="N172" s="199"/>
      <c r="O172" s="199"/>
      <c r="P172" s="199"/>
      <c r="Q172" s="199"/>
      <c r="R172" s="199"/>
      <c r="S172" s="199"/>
      <c r="T172" s="199"/>
      <c r="U172" s="199"/>
      <c r="V172" s="199"/>
      <c r="W172" s="199"/>
      <c r="X172" s="199"/>
      <c r="Y172" s="199"/>
      <c r="Z172" s="199"/>
    </row>
    <row r="173" spans="1:26" x14ac:dyDescent="0.25">
      <c r="A173" s="199"/>
      <c r="B173" s="199"/>
      <c r="C173" s="199"/>
      <c r="D173" s="199"/>
      <c r="E173" s="199"/>
      <c r="F173" s="199"/>
      <c r="G173" s="199"/>
      <c r="H173" s="199"/>
      <c r="I173" s="199"/>
      <c r="J173" s="199"/>
      <c r="K173" s="199"/>
      <c r="L173" s="199"/>
      <c r="M173" s="199"/>
      <c r="N173" s="199"/>
      <c r="O173" s="199"/>
      <c r="P173" s="199"/>
      <c r="Q173" s="199"/>
      <c r="R173" s="199"/>
      <c r="S173" s="199"/>
      <c r="T173" s="199"/>
      <c r="U173" s="199"/>
      <c r="V173" s="199"/>
      <c r="W173" s="199"/>
      <c r="X173" s="199"/>
      <c r="Y173" s="199"/>
      <c r="Z173" s="199"/>
    </row>
    <row r="174" spans="1:26" x14ac:dyDescent="0.25">
      <c r="A174" s="199"/>
      <c r="B174" s="199"/>
      <c r="C174" s="199"/>
      <c r="D174" s="199"/>
      <c r="E174" s="199"/>
      <c r="F174" s="199"/>
      <c r="G174" s="199"/>
      <c r="H174" s="199"/>
      <c r="I174" s="199"/>
      <c r="J174" s="199"/>
      <c r="K174" s="199"/>
      <c r="L174" s="199"/>
      <c r="M174" s="199"/>
      <c r="N174" s="199"/>
      <c r="O174" s="199"/>
      <c r="P174" s="199"/>
      <c r="Q174" s="199"/>
      <c r="R174" s="199"/>
      <c r="S174" s="199"/>
      <c r="T174" s="199"/>
      <c r="U174" s="199"/>
      <c r="V174" s="199"/>
      <c r="W174" s="199"/>
      <c r="X174" s="199"/>
      <c r="Y174" s="199"/>
      <c r="Z174" s="199"/>
    </row>
    <row r="175" spans="1:26" x14ac:dyDescent="0.25">
      <c r="A175" s="199"/>
      <c r="B175" s="199"/>
      <c r="C175" s="199"/>
      <c r="D175" s="199"/>
      <c r="E175" s="199"/>
      <c r="F175" s="199"/>
      <c r="G175" s="199"/>
      <c r="H175" s="199"/>
      <c r="I175" s="199"/>
      <c r="J175" s="199"/>
      <c r="K175" s="199"/>
      <c r="L175" s="199"/>
      <c r="M175" s="199"/>
      <c r="N175" s="199"/>
      <c r="O175" s="199"/>
      <c r="P175" s="199"/>
      <c r="Q175" s="199"/>
      <c r="R175" s="199"/>
      <c r="S175" s="199"/>
      <c r="T175" s="199"/>
      <c r="U175" s="199"/>
      <c r="V175" s="199"/>
      <c r="W175" s="199"/>
      <c r="X175" s="199"/>
      <c r="Y175" s="199"/>
      <c r="Z175" s="199"/>
    </row>
    <row r="176" spans="1:26" x14ac:dyDescent="0.25">
      <c r="A176" s="199"/>
      <c r="B176" s="199"/>
      <c r="C176" s="199"/>
      <c r="D176" s="199"/>
      <c r="E176" s="199"/>
      <c r="F176" s="199"/>
      <c r="G176" s="199"/>
      <c r="H176" s="199"/>
      <c r="I176" s="199"/>
      <c r="J176" s="199"/>
      <c r="K176" s="199"/>
      <c r="L176" s="199"/>
      <c r="M176" s="199"/>
      <c r="N176" s="199"/>
      <c r="O176" s="199"/>
      <c r="P176" s="199"/>
      <c r="Q176" s="199"/>
      <c r="R176" s="199"/>
      <c r="S176" s="199"/>
      <c r="T176" s="199"/>
      <c r="U176" s="199"/>
      <c r="V176" s="199"/>
      <c r="W176" s="199"/>
      <c r="X176" s="199"/>
      <c r="Y176" s="199"/>
      <c r="Z176" s="199"/>
    </row>
    <row r="177" spans="1:26" x14ac:dyDescent="0.25">
      <c r="A177" s="199"/>
      <c r="B177" s="199"/>
      <c r="C177" s="199"/>
      <c r="D177" s="199"/>
      <c r="E177" s="199"/>
      <c r="F177" s="199"/>
      <c r="G177" s="199"/>
      <c r="H177" s="199"/>
      <c r="I177" s="199"/>
      <c r="J177" s="199"/>
      <c r="K177" s="199"/>
      <c r="L177" s="199"/>
      <c r="M177" s="199"/>
      <c r="N177" s="199"/>
      <c r="O177" s="199"/>
      <c r="P177" s="199"/>
      <c r="Q177" s="199"/>
      <c r="R177" s="199"/>
      <c r="S177" s="199"/>
      <c r="T177" s="199"/>
      <c r="U177" s="199"/>
      <c r="V177" s="199"/>
      <c r="W177" s="199"/>
      <c r="X177" s="199"/>
      <c r="Y177" s="199"/>
      <c r="Z177" s="199"/>
    </row>
    <row r="178" spans="1:26" x14ac:dyDescent="0.25">
      <c r="A178" s="199"/>
      <c r="B178" s="199"/>
      <c r="C178" s="199"/>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row>
    <row r="179" spans="1:26" x14ac:dyDescent="0.25">
      <c r="A179" s="199"/>
      <c r="B179" s="199"/>
      <c r="C179" s="199"/>
      <c r="D179" s="199"/>
      <c r="E179" s="199"/>
      <c r="F179" s="199"/>
      <c r="G179" s="199"/>
      <c r="H179" s="199"/>
      <c r="I179" s="199"/>
      <c r="J179" s="199"/>
      <c r="K179" s="199"/>
      <c r="L179" s="199"/>
      <c r="M179" s="199"/>
      <c r="N179" s="199"/>
      <c r="O179" s="199"/>
      <c r="P179" s="199"/>
      <c r="Q179" s="199"/>
      <c r="R179" s="199"/>
      <c r="S179" s="199"/>
      <c r="T179" s="199"/>
      <c r="U179" s="199"/>
      <c r="V179" s="199"/>
      <c r="W179" s="199"/>
      <c r="X179" s="199"/>
      <c r="Y179" s="199"/>
      <c r="Z179" s="199"/>
    </row>
    <row r="180" spans="1:26" x14ac:dyDescent="0.25">
      <c r="A180" s="199"/>
      <c r="B180" s="199"/>
      <c r="C180" s="199"/>
      <c r="D180" s="199"/>
      <c r="E180" s="199"/>
      <c r="F180" s="199"/>
      <c r="G180" s="199"/>
      <c r="H180" s="199"/>
      <c r="I180" s="199"/>
      <c r="J180" s="199"/>
      <c r="K180" s="199"/>
      <c r="L180" s="199"/>
      <c r="M180" s="199"/>
      <c r="N180" s="199"/>
      <c r="O180" s="199"/>
      <c r="P180" s="199"/>
      <c r="Q180" s="199"/>
      <c r="R180" s="199"/>
      <c r="S180" s="199"/>
      <c r="T180" s="199"/>
      <c r="U180" s="199"/>
      <c r="V180" s="199"/>
      <c r="W180" s="199"/>
      <c r="X180" s="199"/>
      <c r="Y180" s="199"/>
      <c r="Z180" s="199"/>
    </row>
    <row r="181" spans="1:26" x14ac:dyDescent="0.25">
      <c r="A181" s="199"/>
      <c r="B181" s="199"/>
      <c r="C181" s="199"/>
      <c r="D181" s="199"/>
      <c r="E181" s="199"/>
      <c r="F181" s="199"/>
      <c r="G181" s="199"/>
      <c r="H181" s="199"/>
      <c r="I181" s="199"/>
      <c r="J181" s="199"/>
      <c r="K181" s="199"/>
      <c r="L181" s="199"/>
      <c r="M181" s="199"/>
      <c r="N181" s="199"/>
      <c r="O181" s="199"/>
      <c r="P181" s="199"/>
      <c r="Q181" s="199"/>
      <c r="R181" s="199"/>
      <c r="S181" s="199"/>
      <c r="T181" s="199"/>
      <c r="U181" s="199"/>
      <c r="V181" s="199"/>
      <c r="W181" s="199"/>
      <c r="X181" s="199"/>
      <c r="Y181" s="199"/>
      <c r="Z181" s="199"/>
    </row>
    <row r="182" spans="1:26" x14ac:dyDescent="0.25">
      <c r="A182" s="199"/>
      <c r="B182" s="199"/>
      <c r="C182" s="199"/>
      <c r="D182" s="199"/>
      <c r="E182" s="199"/>
      <c r="F182" s="199"/>
      <c r="G182" s="199"/>
      <c r="H182" s="199"/>
      <c r="I182" s="199"/>
      <c r="J182" s="199"/>
      <c r="K182" s="199"/>
      <c r="L182" s="199"/>
      <c r="M182" s="199"/>
      <c r="N182" s="199"/>
      <c r="O182" s="199"/>
      <c r="P182" s="199"/>
      <c r="Q182" s="199"/>
      <c r="R182" s="199"/>
      <c r="S182" s="199"/>
      <c r="T182" s="199"/>
      <c r="U182" s="199"/>
      <c r="V182" s="199"/>
      <c r="W182" s="199"/>
      <c r="X182" s="199"/>
      <c r="Y182" s="199"/>
      <c r="Z182" s="199"/>
    </row>
    <row r="183" spans="1:26" x14ac:dyDescent="0.25">
      <c r="A183" s="199"/>
      <c r="B183" s="199"/>
      <c r="C183" s="199"/>
      <c r="D183" s="199"/>
      <c r="E183" s="199"/>
      <c r="F183" s="199"/>
      <c r="G183" s="199"/>
      <c r="H183" s="199"/>
      <c r="I183" s="199"/>
      <c r="J183" s="199"/>
      <c r="K183" s="199"/>
      <c r="L183" s="199"/>
      <c r="M183" s="199"/>
      <c r="N183" s="199"/>
      <c r="O183" s="199"/>
      <c r="P183" s="199"/>
      <c r="Q183" s="199"/>
      <c r="R183" s="199"/>
      <c r="S183" s="199"/>
      <c r="T183" s="199"/>
      <c r="U183" s="199"/>
      <c r="V183" s="199"/>
      <c r="W183" s="199"/>
      <c r="X183" s="199"/>
      <c r="Y183" s="199"/>
      <c r="Z183" s="199"/>
    </row>
    <row r="184" spans="1:26" x14ac:dyDescent="0.25">
      <c r="A184" s="199"/>
      <c r="B184" s="199"/>
      <c r="C184" s="199"/>
      <c r="D184" s="199"/>
      <c r="E184" s="199"/>
      <c r="F184" s="199"/>
      <c r="G184" s="199"/>
      <c r="H184" s="199"/>
      <c r="I184" s="199"/>
      <c r="J184" s="199"/>
      <c r="K184" s="199"/>
      <c r="L184" s="199"/>
      <c r="M184" s="199"/>
      <c r="N184" s="199"/>
      <c r="O184" s="199"/>
      <c r="P184" s="199"/>
      <c r="Q184" s="199"/>
      <c r="R184" s="199"/>
      <c r="S184" s="199"/>
      <c r="T184" s="199"/>
      <c r="U184" s="199"/>
      <c r="V184" s="199"/>
      <c r="W184" s="199"/>
      <c r="X184" s="199"/>
      <c r="Y184" s="199"/>
      <c r="Z184" s="199"/>
    </row>
    <row r="185" spans="1:26" x14ac:dyDescent="0.25">
      <c r="A185" s="199"/>
      <c r="B185" s="199"/>
      <c r="C185" s="199"/>
      <c r="D185" s="199"/>
      <c r="E185" s="199"/>
      <c r="F185" s="199"/>
      <c r="G185" s="199"/>
      <c r="H185" s="199"/>
      <c r="I185" s="199"/>
      <c r="J185" s="199"/>
      <c r="K185" s="199"/>
      <c r="L185" s="199"/>
      <c r="M185" s="199"/>
      <c r="N185" s="199"/>
      <c r="O185" s="199"/>
      <c r="P185" s="199"/>
      <c r="Q185" s="199"/>
      <c r="R185" s="199"/>
      <c r="S185" s="199"/>
      <c r="T185" s="199"/>
      <c r="U185" s="199"/>
      <c r="V185" s="199"/>
      <c r="W185" s="199"/>
      <c r="X185" s="199"/>
      <c r="Y185" s="199"/>
      <c r="Z185" s="199"/>
    </row>
    <row r="186" spans="1:26" x14ac:dyDescent="0.25">
      <c r="A186" s="199"/>
      <c r="B186" s="199"/>
      <c r="C186" s="199"/>
      <c r="D186" s="199"/>
      <c r="E186" s="199"/>
      <c r="F186" s="199"/>
      <c r="G186" s="199"/>
      <c r="H186" s="199"/>
      <c r="I186" s="199"/>
      <c r="J186" s="199"/>
      <c r="K186" s="199"/>
      <c r="L186" s="199"/>
      <c r="M186" s="199"/>
      <c r="N186" s="199"/>
      <c r="O186" s="199"/>
      <c r="P186" s="199"/>
      <c r="Q186" s="199"/>
      <c r="R186" s="199"/>
      <c r="S186" s="199"/>
      <c r="T186" s="199"/>
      <c r="U186" s="199"/>
      <c r="V186" s="199"/>
      <c r="W186" s="199"/>
      <c r="X186" s="199"/>
      <c r="Y186" s="199"/>
      <c r="Z186" s="199"/>
    </row>
    <row r="187" spans="1:26" x14ac:dyDescent="0.25">
      <c r="A187" s="199"/>
      <c r="B187" s="199"/>
      <c r="C187" s="199"/>
      <c r="D187" s="199"/>
      <c r="E187" s="199"/>
      <c r="F187" s="199"/>
      <c r="G187" s="199"/>
      <c r="H187" s="199"/>
      <c r="I187" s="199"/>
      <c r="J187" s="199"/>
      <c r="K187" s="199"/>
      <c r="L187" s="199"/>
      <c r="M187" s="199"/>
      <c r="N187" s="199"/>
      <c r="O187" s="199"/>
      <c r="P187" s="199"/>
      <c r="Q187" s="199"/>
      <c r="R187" s="199"/>
      <c r="S187" s="199"/>
      <c r="T187" s="199"/>
      <c r="U187" s="199"/>
      <c r="V187" s="199"/>
      <c r="W187" s="199"/>
      <c r="X187" s="199"/>
      <c r="Y187" s="199"/>
      <c r="Z187" s="199"/>
    </row>
    <row r="188" spans="1:26" x14ac:dyDescent="0.25">
      <c r="A188" s="199"/>
      <c r="B188" s="199"/>
      <c r="C188" s="199"/>
      <c r="D188" s="199"/>
      <c r="E188" s="199"/>
      <c r="F188" s="199"/>
      <c r="G188" s="199"/>
      <c r="H188" s="199"/>
      <c r="I188" s="199"/>
      <c r="J188" s="199"/>
      <c r="K188" s="199"/>
      <c r="L188" s="199"/>
      <c r="M188" s="199"/>
      <c r="N188" s="199"/>
      <c r="O188" s="199"/>
      <c r="P188" s="199"/>
      <c r="Q188" s="199"/>
      <c r="R188" s="199"/>
      <c r="S188" s="199"/>
      <c r="T188" s="199"/>
      <c r="U188" s="199"/>
      <c r="V188" s="199"/>
      <c r="W188" s="199"/>
      <c r="X188" s="199"/>
      <c r="Y188" s="199"/>
      <c r="Z188" s="199"/>
    </row>
    <row r="189" spans="1:26" x14ac:dyDescent="0.25">
      <c r="A189" s="199"/>
      <c r="B189" s="199"/>
      <c r="C189" s="199"/>
      <c r="D189" s="199"/>
      <c r="E189" s="199"/>
      <c r="F189" s="199"/>
      <c r="G189" s="199"/>
      <c r="H189" s="199"/>
      <c r="I189" s="199"/>
      <c r="J189" s="199"/>
      <c r="K189" s="199"/>
      <c r="L189" s="199"/>
      <c r="M189" s="199"/>
      <c r="N189" s="199"/>
      <c r="O189" s="199"/>
      <c r="P189" s="199"/>
      <c r="Q189" s="199"/>
      <c r="R189" s="199"/>
      <c r="S189" s="199"/>
      <c r="T189" s="199"/>
      <c r="U189" s="199"/>
      <c r="V189" s="199"/>
      <c r="W189" s="199"/>
      <c r="X189" s="199"/>
      <c r="Y189" s="199"/>
      <c r="Z189" s="199"/>
    </row>
    <row r="190" spans="1:26" x14ac:dyDescent="0.25">
      <c r="A190" s="199"/>
      <c r="B190" s="199"/>
      <c r="C190" s="199"/>
      <c r="D190" s="199"/>
      <c r="E190" s="199"/>
      <c r="F190" s="199"/>
      <c r="G190" s="199"/>
      <c r="H190" s="199"/>
      <c r="I190" s="199"/>
      <c r="J190" s="199"/>
      <c r="K190" s="199"/>
      <c r="L190" s="199"/>
      <c r="M190" s="199"/>
      <c r="N190" s="199"/>
      <c r="O190" s="199"/>
      <c r="P190" s="199"/>
      <c r="Q190" s="199"/>
      <c r="R190" s="199"/>
      <c r="S190" s="199"/>
      <c r="T190" s="199"/>
      <c r="U190" s="199"/>
      <c r="V190" s="199"/>
      <c r="W190" s="199"/>
      <c r="X190" s="199"/>
      <c r="Y190" s="199"/>
      <c r="Z190" s="199"/>
    </row>
    <row r="191" spans="1:26" x14ac:dyDescent="0.25">
      <c r="A191" s="199"/>
      <c r="B191" s="199"/>
      <c r="C191" s="199"/>
      <c r="D191" s="199"/>
      <c r="E191" s="199"/>
      <c r="F191" s="199"/>
      <c r="G191" s="199"/>
      <c r="H191" s="199"/>
      <c r="I191" s="199"/>
      <c r="J191" s="199"/>
      <c r="K191" s="199"/>
      <c r="L191" s="199"/>
      <c r="M191" s="199"/>
      <c r="N191" s="199"/>
      <c r="O191" s="199"/>
      <c r="P191" s="199"/>
      <c r="Q191" s="199"/>
      <c r="R191" s="199"/>
      <c r="S191" s="199"/>
      <c r="T191" s="199"/>
      <c r="U191" s="199"/>
      <c r="V191" s="199"/>
      <c r="W191" s="199"/>
      <c r="X191" s="199"/>
      <c r="Y191" s="199"/>
      <c r="Z191" s="199"/>
    </row>
    <row r="192" spans="1:26" x14ac:dyDescent="0.25">
      <c r="A192" s="199"/>
      <c r="B192" s="199"/>
      <c r="C192" s="199"/>
      <c r="D192" s="199"/>
      <c r="E192" s="199"/>
      <c r="F192" s="199"/>
      <c r="G192" s="199"/>
      <c r="H192" s="199"/>
      <c r="I192" s="199"/>
      <c r="J192" s="199"/>
      <c r="K192" s="199"/>
      <c r="L192" s="199"/>
      <c r="M192" s="199"/>
      <c r="N192" s="199"/>
      <c r="O192" s="199"/>
      <c r="P192" s="199"/>
      <c r="Q192" s="199"/>
      <c r="R192" s="199"/>
      <c r="S192" s="199"/>
      <c r="T192" s="199"/>
      <c r="U192" s="199"/>
      <c r="V192" s="199"/>
      <c r="W192" s="199"/>
      <c r="X192" s="199"/>
      <c r="Y192" s="199"/>
      <c r="Z192" s="199"/>
    </row>
    <row r="193" spans="1:26" x14ac:dyDescent="0.25">
      <c r="A193" s="199"/>
      <c r="B193" s="199"/>
      <c r="C193" s="199"/>
      <c r="D193" s="199"/>
      <c r="E193" s="199"/>
      <c r="F193" s="199"/>
      <c r="G193" s="199"/>
      <c r="H193" s="199"/>
      <c r="I193" s="199"/>
      <c r="J193" s="199"/>
      <c r="K193" s="199"/>
      <c r="L193" s="199"/>
      <c r="M193" s="199"/>
      <c r="N193" s="199"/>
      <c r="O193" s="199"/>
      <c r="P193" s="199"/>
      <c r="Q193" s="199"/>
      <c r="R193" s="199"/>
      <c r="S193" s="199"/>
      <c r="T193" s="199"/>
      <c r="U193" s="199"/>
      <c r="V193" s="199"/>
      <c r="W193" s="199"/>
      <c r="X193" s="199"/>
      <c r="Y193" s="199"/>
      <c r="Z193" s="199"/>
    </row>
    <row r="194" spans="1:26" x14ac:dyDescent="0.25">
      <c r="A194" s="199"/>
      <c r="B194" s="199"/>
      <c r="C194" s="199"/>
      <c r="D194" s="199"/>
      <c r="E194" s="199"/>
      <c r="F194" s="199"/>
      <c r="G194" s="199"/>
      <c r="H194" s="199"/>
      <c r="I194" s="199"/>
      <c r="J194" s="199"/>
      <c r="K194" s="199"/>
      <c r="L194" s="199"/>
      <c r="M194" s="199"/>
      <c r="N194" s="199"/>
      <c r="O194" s="199"/>
      <c r="P194" s="199"/>
      <c r="Q194" s="199"/>
      <c r="R194" s="199"/>
      <c r="S194" s="199"/>
      <c r="T194" s="199"/>
      <c r="U194" s="199"/>
      <c r="V194" s="199"/>
      <c r="W194" s="199"/>
      <c r="X194" s="199"/>
      <c r="Y194" s="199"/>
      <c r="Z194" s="199"/>
    </row>
    <row r="195" spans="1:26" x14ac:dyDescent="0.25">
      <c r="A195" s="199"/>
      <c r="B195" s="199"/>
      <c r="C195" s="199"/>
      <c r="D195" s="199"/>
      <c r="E195" s="199"/>
      <c r="F195" s="199"/>
      <c r="G195" s="199"/>
      <c r="H195" s="199"/>
      <c r="I195" s="199"/>
      <c r="J195" s="199"/>
      <c r="K195" s="199"/>
      <c r="L195" s="199"/>
      <c r="M195" s="199"/>
      <c r="N195" s="199"/>
      <c r="O195" s="199"/>
      <c r="P195" s="199"/>
      <c r="Q195" s="199"/>
      <c r="R195" s="199"/>
      <c r="S195" s="199"/>
      <c r="T195" s="199"/>
      <c r="U195" s="199"/>
      <c r="V195" s="199"/>
      <c r="W195" s="199"/>
      <c r="X195" s="199"/>
      <c r="Y195" s="199"/>
      <c r="Z195" s="199"/>
    </row>
    <row r="196" spans="1:26" x14ac:dyDescent="0.25">
      <c r="A196" s="199"/>
      <c r="B196" s="199"/>
      <c r="C196" s="199"/>
      <c r="D196" s="199"/>
      <c r="E196" s="199"/>
      <c r="F196" s="199"/>
      <c r="G196" s="199"/>
      <c r="H196" s="199"/>
      <c r="I196" s="199"/>
      <c r="J196" s="199"/>
      <c r="K196" s="199"/>
      <c r="L196" s="199"/>
      <c r="M196" s="199"/>
      <c r="N196" s="199"/>
      <c r="O196" s="199"/>
      <c r="P196" s="199"/>
      <c r="Q196" s="199"/>
      <c r="R196" s="199"/>
      <c r="S196" s="199"/>
      <c r="T196" s="199"/>
      <c r="U196" s="199"/>
      <c r="V196" s="199"/>
      <c r="W196" s="199"/>
      <c r="X196" s="199"/>
      <c r="Y196" s="199"/>
      <c r="Z196" s="199"/>
    </row>
    <row r="197" spans="1:26" x14ac:dyDescent="0.25">
      <c r="A197" s="199"/>
      <c r="B197" s="199"/>
      <c r="C197" s="199"/>
      <c r="D197" s="199"/>
      <c r="E197" s="199"/>
      <c r="F197" s="199"/>
      <c r="G197" s="199"/>
      <c r="H197" s="199"/>
      <c r="I197" s="199"/>
      <c r="J197" s="199"/>
      <c r="K197" s="199"/>
      <c r="L197" s="199"/>
      <c r="M197" s="199"/>
      <c r="N197" s="199"/>
      <c r="O197" s="199"/>
      <c r="P197" s="199"/>
      <c r="Q197" s="199"/>
      <c r="R197" s="199"/>
      <c r="S197" s="199"/>
      <c r="T197" s="199"/>
      <c r="U197" s="199"/>
      <c r="V197" s="199"/>
      <c r="W197" s="199"/>
      <c r="X197" s="199"/>
      <c r="Y197" s="199"/>
      <c r="Z197" s="199"/>
    </row>
    <row r="198" spans="1:26" x14ac:dyDescent="0.25">
      <c r="A198" s="199"/>
      <c r="B198" s="199"/>
      <c r="C198" s="199"/>
      <c r="D198" s="199"/>
      <c r="E198" s="199"/>
      <c r="F198" s="199"/>
      <c r="G198" s="199"/>
      <c r="H198" s="199"/>
      <c r="I198" s="199"/>
      <c r="J198" s="199"/>
      <c r="K198" s="199"/>
      <c r="L198" s="199"/>
      <c r="M198" s="199"/>
      <c r="N198" s="199"/>
      <c r="O198" s="199"/>
      <c r="P198" s="199"/>
      <c r="Q198" s="199"/>
      <c r="R198" s="199"/>
      <c r="S198" s="199"/>
      <c r="T198" s="199"/>
      <c r="U198" s="199"/>
      <c r="V198" s="199"/>
      <c r="W198" s="199"/>
      <c r="X198" s="199"/>
      <c r="Y198" s="199"/>
      <c r="Z198" s="199"/>
    </row>
    <row r="199" spans="1:26" x14ac:dyDescent="0.25">
      <c r="A199" s="199"/>
      <c r="B199" s="199"/>
      <c r="C199" s="199"/>
      <c r="D199" s="199"/>
      <c r="E199" s="199"/>
      <c r="F199" s="199"/>
      <c r="G199" s="199"/>
      <c r="H199" s="199"/>
      <c r="I199" s="199"/>
      <c r="J199" s="199"/>
      <c r="K199" s="199"/>
      <c r="L199" s="199"/>
      <c r="M199" s="199"/>
      <c r="N199" s="199"/>
      <c r="O199" s="199"/>
      <c r="P199" s="199"/>
      <c r="Q199" s="199"/>
      <c r="R199" s="199"/>
      <c r="S199" s="199"/>
      <c r="T199" s="199"/>
      <c r="U199" s="199"/>
      <c r="V199" s="199"/>
      <c r="W199" s="199"/>
      <c r="X199" s="199"/>
      <c r="Y199" s="199"/>
      <c r="Z199" s="199"/>
    </row>
    <row r="200" spans="1:26" x14ac:dyDescent="0.25">
      <c r="A200" s="199"/>
      <c r="B200" s="199"/>
      <c r="C200" s="199"/>
      <c r="D200" s="199"/>
      <c r="E200" s="199"/>
      <c r="F200" s="199"/>
      <c r="G200" s="199"/>
      <c r="H200" s="199"/>
      <c r="I200" s="199"/>
      <c r="J200" s="199"/>
      <c r="K200" s="199"/>
      <c r="L200" s="199"/>
      <c r="M200" s="199"/>
      <c r="N200" s="199"/>
      <c r="O200" s="199"/>
      <c r="P200" s="199"/>
      <c r="Q200" s="199"/>
      <c r="R200" s="199"/>
      <c r="S200" s="199"/>
      <c r="T200" s="199"/>
      <c r="U200" s="199"/>
      <c r="V200" s="199"/>
      <c r="W200" s="199"/>
      <c r="X200" s="199"/>
      <c r="Y200" s="199"/>
      <c r="Z200" s="199"/>
    </row>
    <row r="201" spans="1:26" x14ac:dyDescent="0.25">
      <c r="A201" s="199"/>
      <c r="B201" s="199"/>
      <c r="C201" s="199"/>
      <c r="D201" s="199"/>
      <c r="E201" s="199"/>
      <c r="F201" s="199"/>
      <c r="G201" s="199"/>
      <c r="H201" s="199"/>
      <c r="I201" s="199"/>
      <c r="J201" s="199"/>
      <c r="K201" s="199"/>
      <c r="L201" s="199"/>
      <c r="M201" s="199"/>
      <c r="N201" s="199"/>
      <c r="O201" s="199"/>
      <c r="P201" s="199"/>
      <c r="Q201" s="199"/>
      <c r="R201" s="199"/>
      <c r="S201" s="199"/>
      <c r="T201" s="199"/>
      <c r="U201" s="199"/>
      <c r="V201" s="199"/>
      <c r="W201" s="199"/>
      <c r="X201" s="199"/>
      <c r="Y201" s="199"/>
      <c r="Z201" s="199"/>
    </row>
    <row r="202" spans="1:26" x14ac:dyDescent="0.25">
      <c r="A202" s="199"/>
      <c r="B202" s="199"/>
      <c r="C202" s="199"/>
      <c r="D202" s="199"/>
      <c r="E202" s="199"/>
      <c r="F202" s="199"/>
      <c r="G202" s="199"/>
      <c r="H202" s="199"/>
      <c r="I202" s="199"/>
      <c r="J202" s="199"/>
      <c r="K202" s="199"/>
      <c r="L202" s="199"/>
      <c r="M202" s="199"/>
      <c r="N202" s="199"/>
      <c r="O202" s="199"/>
      <c r="P202" s="199"/>
      <c r="Q202" s="199"/>
      <c r="R202" s="199"/>
      <c r="S202" s="199"/>
      <c r="T202" s="199"/>
      <c r="U202" s="199"/>
      <c r="V202" s="199"/>
      <c r="W202" s="199"/>
      <c r="X202" s="199"/>
      <c r="Y202" s="199"/>
      <c r="Z202" s="199"/>
    </row>
    <row r="203" spans="1:26" x14ac:dyDescent="0.25">
      <c r="A203" s="199"/>
      <c r="B203" s="199"/>
      <c r="C203" s="199"/>
      <c r="D203" s="199"/>
      <c r="E203" s="199"/>
      <c r="F203" s="199"/>
      <c r="G203" s="199"/>
      <c r="H203" s="199"/>
      <c r="I203" s="199"/>
      <c r="J203" s="199"/>
      <c r="K203" s="199"/>
      <c r="L203" s="199"/>
      <c r="M203" s="199"/>
      <c r="N203" s="199"/>
      <c r="O203" s="199"/>
      <c r="P203" s="199"/>
      <c r="Q203" s="199"/>
      <c r="R203" s="199"/>
      <c r="S203" s="199"/>
      <c r="T203" s="199"/>
      <c r="U203" s="199"/>
      <c r="V203" s="199"/>
      <c r="W203" s="199"/>
      <c r="X203" s="199"/>
      <c r="Y203" s="199"/>
      <c r="Z203" s="199"/>
    </row>
    <row r="204" spans="1:26" x14ac:dyDescent="0.25">
      <c r="A204" s="199"/>
      <c r="B204" s="199"/>
      <c r="C204" s="199"/>
      <c r="D204" s="199"/>
      <c r="E204" s="199"/>
      <c r="F204" s="199"/>
      <c r="G204" s="199"/>
      <c r="H204" s="199"/>
      <c r="I204" s="199"/>
      <c r="J204" s="199"/>
      <c r="K204" s="199"/>
      <c r="L204" s="199"/>
      <c r="M204" s="199"/>
      <c r="N204" s="199"/>
      <c r="O204" s="199"/>
      <c r="P204" s="199"/>
      <c r="Q204" s="199"/>
      <c r="R204" s="199"/>
      <c r="S204" s="199"/>
      <c r="T204" s="199"/>
      <c r="U204" s="199"/>
      <c r="V204" s="199"/>
      <c r="W204" s="199"/>
      <c r="X204" s="199"/>
      <c r="Y204" s="199"/>
      <c r="Z204" s="199"/>
    </row>
    <row r="205" spans="1:26" x14ac:dyDescent="0.25">
      <c r="A205" s="199"/>
      <c r="B205" s="199"/>
      <c r="C205" s="199"/>
      <c r="D205" s="199"/>
      <c r="E205" s="199"/>
      <c r="F205" s="199"/>
      <c r="G205" s="199"/>
      <c r="H205" s="199"/>
      <c r="I205" s="199"/>
      <c r="J205" s="199"/>
      <c r="K205" s="199"/>
      <c r="L205" s="199"/>
      <c r="M205" s="199"/>
      <c r="N205" s="199"/>
      <c r="O205" s="199"/>
      <c r="P205" s="199"/>
      <c r="Q205" s="199"/>
      <c r="R205" s="199"/>
      <c r="S205" s="199"/>
      <c r="T205" s="199"/>
      <c r="U205" s="199"/>
      <c r="V205" s="199"/>
      <c r="W205" s="199"/>
      <c r="X205" s="199"/>
      <c r="Y205" s="199"/>
      <c r="Z205" s="199"/>
    </row>
    <row r="206" spans="1:26" x14ac:dyDescent="0.25">
      <c r="A206" s="199"/>
      <c r="B206" s="199"/>
      <c r="C206" s="199"/>
      <c r="D206" s="199"/>
      <c r="E206" s="199"/>
      <c r="F206" s="199"/>
      <c r="G206" s="199"/>
      <c r="H206" s="199"/>
      <c r="I206" s="199"/>
      <c r="J206" s="199"/>
      <c r="K206" s="199"/>
      <c r="L206" s="199"/>
      <c r="M206" s="199"/>
      <c r="N206" s="199"/>
      <c r="O206" s="199"/>
      <c r="P206" s="199"/>
      <c r="Q206" s="199"/>
      <c r="R206" s="199"/>
      <c r="S206" s="199"/>
      <c r="T206" s="199"/>
      <c r="U206" s="199"/>
      <c r="V206" s="199"/>
      <c r="W206" s="199"/>
      <c r="X206" s="199"/>
      <c r="Y206" s="199"/>
      <c r="Z206" s="199"/>
    </row>
    <row r="207" spans="1:26" x14ac:dyDescent="0.25">
      <c r="A207" s="199"/>
      <c r="B207" s="199"/>
      <c r="C207" s="199"/>
      <c r="D207" s="199"/>
      <c r="E207" s="199"/>
      <c r="F207" s="199"/>
      <c r="G207" s="199"/>
      <c r="H207" s="199"/>
      <c r="I207" s="199"/>
      <c r="J207" s="199"/>
      <c r="K207" s="199"/>
      <c r="L207" s="199"/>
      <c r="M207" s="199"/>
      <c r="N207" s="199"/>
      <c r="O207" s="199"/>
      <c r="P207" s="199"/>
      <c r="Q207" s="199"/>
      <c r="R207" s="199"/>
      <c r="S207" s="199"/>
      <c r="T207" s="199"/>
      <c r="U207" s="199"/>
      <c r="V207" s="199"/>
      <c r="W207" s="199"/>
      <c r="X207" s="199"/>
      <c r="Y207" s="199"/>
      <c r="Z207" s="199"/>
    </row>
    <row r="208" spans="1:26" x14ac:dyDescent="0.25">
      <c r="A208" s="199"/>
      <c r="B208" s="199"/>
      <c r="C208" s="199"/>
      <c r="D208" s="199"/>
      <c r="E208" s="199"/>
      <c r="F208" s="199"/>
      <c r="G208" s="199"/>
      <c r="H208" s="199"/>
      <c r="I208" s="199"/>
      <c r="J208" s="199"/>
      <c r="K208" s="199"/>
      <c r="L208" s="199"/>
      <c r="M208" s="199"/>
      <c r="N208" s="199"/>
      <c r="O208" s="199"/>
      <c r="P208" s="199"/>
      <c r="Q208" s="199"/>
      <c r="R208" s="199"/>
      <c r="S208" s="199"/>
      <c r="T208" s="199"/>
      <c r="U208" s="199"/>
      <c r="V208" s="199"/>
      <c r="W208" s="199"/>
      <c r="X208" s="199"/>
      <c r="Y208" s="199"/>
      <c r="Z208" s="199"/>
    </row>
    <row r="209" spans="1:26" x14ac:dyDescent="0.25">
      <c r="A209" s="199"/>
      <c r="B209" s="199"/>
      <c r="C209" s="199"/>
      <c r="D209" s="199"/>
      <c r="E209" s="199"/>
      <c r="F209" s="199"/>
      <c r="G209" s="199"/>
      <c r="H209" s="199"/>
      <c r="I209" s="199"/>
      <c r="J209" s="199"/>
      <c r="K209" s="199"/>
      <c r="L209" s="199"/>
      <c r="M209" s="199"/>
      <c r="N209" s="199"/>
      <c r="O209" s="199"/>
      <c r="P209" s="199"/>
      <c r="Q209" s="199"/>
      <c r="R209" s="199"/>
      <c r="S209" s="199"/>
      <c r="T209" s="199"/>
      <c r="U209" s="199"/>
      <c r="V209" s="199"/>
      <c r="W209" s="199"/>
      <c r="X209" s="199"/>
      <c r="Y209" s="199"/>
      <c r="Z209" s="199"/>
    </row>
    <row r="210" spans="1:26" x14ac:dyDescent="0.25">
      <c r="A210" s="199"/>
      <c r="B210" s="199"/>
      <c r="C210" s="199"/>
      <c r="D210" s="199"/>
      <c r="E210" s="199"/>
      <c r="F210" s="199"/>
      <c r="G210" s="199"/>
      <c r="H210" s="199"/>
      <c r="I210" s="199"/>
      <c r="J210" s="199"/>
      <c r="K210" s="199"/>
      <c r="L210" s="199"/>
      <c r="M210" s="199"/>
      <c r="N210" s="199"/>
      <c r="O210" s="199"/>
      <c r="P210" s="199"/>
      <c r="Q210" s="199"/>
      <c r="R210" s="199"/>
      <c r="S210" s="199"/>
      <c r="T210" s="199"/>
      <c r="U210" s="199"/>
      <c r="V210" s="199"/>
      <c r="W210" s="199"/>
      <c r="X210" s="199"/>
      <c r="Y210" s="199"/>
      <c r="Z210" s="199"/>
    </row>
    <row r="211" spans="1:26" x14ac:dyDescent="0.25">
      <c r="A211" s="199"/>
      <c r="B211" s="199"/>
      <c r="C211" s="199"/>
      <c r="D211" s="199"/>
      <c r="E211" s="199"/>
      <c r="F211" s="199"/>
      <c r="G211" s="199"/>
      <c r="H211" s="199"/>
      <c r="I211" s="199"/>
      <c r="J211" s="199"/>
      <c r="K211" s="199"/>
      <c r="L211" s="199"/>
      <c r="M211" s="199"/>
      <c r="N211" s="199"/>
      <c r="O211" s="199"/>
      <c r="P211" s="199"/>
      <c r="Q211" s="199"/>
      <c r="R211" s="199"/>
      <c r="S211" s="199"/>
      <c r="T211" s="199"/>
      <c r="U211" s="199"/>
      <c r="V211" s="199"/>
      <c r="W211" s="199"/>
      <c r="X211" s="199"/>
      <c r="Y211" s="199"/>
      <c r="Z211" s="199"/>
    </row>
    <row r="212" spans="1:26" x14ac:dyDescent="0.25">
      <c r="A212" s="199"/>
      <c r="B212" s="199"/>
      <c r="C212" s="199"/>
      <c r="D212" s="199"/>
      <c r="E212" s="199"/>
      <c r="F212" s="199"/>
      <c r="G212" s="199"/>
      <c r="H212" s="199"/>
      <c r="I212" s="199"/>
      <c r="J212" s="199"/>
      <c r="K212" s="199"/>
      <c r="L212" s="199"/>
      <c r="M212" s="199"/>
      <c r="N212" s="199"/>
      <c r="O212" s="199"/>
      <c r="P212" s="199"/>
      <c r="Q212" s="199"/>
      <c r="R212" s="199"/>
      <c r="S212" s="199"/>
      <c r="T212" s="199"/>
      <c r="U212" s="199"/>
      <c r="V212" s="199"/>
      <c r="W212" s="199"/>
      <c r="X212" s="199"/>
      <c r="Y212" s="199"/>
      <c r="Z212" s="199"/>
    </row>
    <row r="213" spans="1:26" x14ac:dyDescent="0.25">
      <c r="A213" s="199"/>
      <c r="B213" s="199"/>
      <c r="C213" s="199"/>
      <c r="D213" s="199"/>
      <c r="E213" s="199"/>
      <c r="F213" s="199"/>
      <c r="G213" s="199"/>
      <c r="H213" s="199"/>
      <c r="I213" s="199"/>
      <c r="J213" s="199"/>
      <c r="K213" s="199"/>
      <c r="L213" s="199"/>
      <c r="M213" s="199"/>
      <c r="N213" s="199"/>
      <c r="O213" s="199"/>
      <c r="P213" s="199"/>
      <c r="Q213" s="199"/>
      <c r="R213" s="199"/>
      <c r="S213" s="199"/>
      <c r="T213" s="199"/>
      <c r="U213" s="199"/>
      <c r="V213" s="199"/>
      <c r="W213" s="199"/>
      <c r="X213" s="199"/>
      <c r="Y213" s="199"/>
      <c r="Z213" s="199"/>
    </row>
    <row r="214" spans="1:26" x14ac:dyDescent="0.25">
      <c r="A214" s="199"/>
      <c r="B214" s="199"/>
      <c r="C214" s="199"/>
      <c r="D214" s="199"/>
      <c r="E214" s="199"/>
      <c r="F214" s="199"/>
      <c r="G214" s="199"/>
      <c r="H214" s="199"/>
      <c r="I214" s="199"/>
      <c r="J214" s="199"/>
      <c r="K214" s="199"/>
      <c r="L214" s="199"/>
      <c r="M214" s="199"/>
      <c r="N214" s="199"/>
      <c r="O214" s="199"/>
      <c r="P214" s="199"/>
      <c r="Q214" s="199"/>
      <c r="R214" s="199"/>
      <c r="S214" s="199"/>
      <c r="T214" s="199"/>
      <c r="U214" s="199"/>
      <c r="V214" s="199"/>
      <c r="W214" s="199"/>
      <c r="X214" s="199"/>
      <c r="Y214" s="199"/>
      <c r="Z214" s="199"/>
    </row>
    <row r="215" spans="1:26" x14ac:dyDescent="0.25">
      <c r="A215" s="199"/>
      <c r="B215" s="199"/>
      <c r="C215" s="199"/>
      <c r="D215" s="199"/>
      <c r="E215" s="199"/>
      <c r="F215" s="199"/>
      <c r="G215" s="199"/>
      <c r="H215" s="199"/>
      <c r="I215" s="199"/>
      <c r="J215" s="199"/>
      <c r="K215" s="199"/>
      <c r="L215" s="199"/>
      <c r="M215" s="199"/>
      <c r="N215" s="199"/>
      <c r="O215" s="199"/>
      <c r="P215" s="199"/>
      <c r="Q215" s="199"/>
      <c r="R215" s="199"/>
      <c r="S215" s="199"/>
      <c r="T215" s="199"/>
      <c r="U215" s="199"/>
      <c r="V215" s="199"/>
      <c r="W215" s="199"/>
      <c r="X215" s="199"/>
      <c r="Y215" s="199"/>
      <c r="Z215" s="199"/>
    </row>
    <row r="216" spans="1:26" x14ac:dyDescent="0.25">
      <c r="A216" s="199"/>
      <c r="B216" s="199"/>
      <c r="C216" s="199"/>
      <c r="D216" s="199"/>
      <c r="E216" s="199"/>
      <c r="F216" s="199"/>
      <c r="G216" s="199"/>
      <c r="H216" s="199"/>
      <c r="I216" s="199"/>
      <c r="J216" s="199"/>
      <c r="K216" s="199"/>
      <c r="L216" s="199"/>
      <c r="M216" s="199"/>
      <c r="N216" s="199"/>
      <c r="O216" s="199"/>
      <c r="P216" s="199"/>
      <c r="Q216" s="199"/>
      <c r="R216" s="199"/>
      <c r="S216" s="199"/>
      <c r="T216" s="199"/>
      <c r="U216" s="199"/>
      <c r="V216" s="199"/>
      <c r="W216" s="199"/>
      <c r="X216" s="199"/>
      <c r="Y216" s="199"/>
      <c r="Z216" s="199"/>
    </row>
    <row r="217" spans="1:26" x14ac:dyDescent="0.25">
      <c r="A217" s="199"/>
      <c r="B217" s="199"/>
      <c r="C217" s="199"/>
      <c r="D217" s="199"/>
      <c r="E217" s="199"/>
      <c r="F217" s="199"/>
      <c r="G217" s="199"/>
      <c r="H217" s="199"/>
      <c r="I217" s="199"/>
      <c r="J217" s="199"/>
      <c r="K217" s="199"/>
      <c r="L217" s="199"/>
      <c r="M217" s="199"/>
      <c r="N217" s="199"/>
      <c r="O217" s="199"/>
      <c r="P217" s="199"/>
      <c r="Q217" s="199"/>
      <c r="R217" s="199"/>
      <c r="S217" s="199"/>
      <c r="T217" s="199"/>
      <c r="U217" s="199"/>
      <c r="V217" s="199"/>
      <c r="W217" s="199"/>
      <c r="X217" s="199"/>
      <c r="Y217" s="199"/>
      <c r="Z217" s="199"/>
    </row>
    <row r="218" spans="1:26" x14ac:dyDescent="0.25">
      <c r="A218" s="199"/>
      <c r="B218" s="199"/>
      <c r="C218" s="199"/>
      <c r="D218" s="199"/>
      <c r="E218" s="199"/>
      <c r="F218" s="199"/>
      <c r="G218" s="199"/>
      <c r="H218" s="199"/>
      <c r="I218" s="199"/>
      <c r="J218" s="199"/>
      <c r="K218" s="199"/>
      <c r="L218" s="199"/>
      <c r="M218" s="199"/>
      <c r="N218" s="199"/>
      <c r="O218" s="199"/>
      <c r="P218" s="199"/>
      <c r="Q218" s="199"/>
      <c r="R218" s="199"/>
      <c r="S218" s="199"/>
      <c r="T218" s="199"/>
      <c r="U218" s="199"/>
      <c r="V218" s="199"/>
      <c r="W218" s="199"/>
      <c r="X218" s="199"/>
      <c r="Y218" s="199"/>
      <c r="Z218" s="199"/>
    </row>
    <row r="219" spans="1:26" x14ac:dyDescent="0.25">
      <c r="A219" s="199"/>
      <c r="B219" s="199"/>
      <c r="C219" s="199"/>
      <c r="D219" s="199"/>
      <c r="E219" s="199"/>
      <c r="F219" s="199"/>
      <c r="G219" s="199"/>
      <c r="H219" s="199"/>
      <c r="I219" s="199"/>
      <c r="J219" s="199"/>
      <c r="K219" s="199"/>
      <c r="L219" s="199"/>
      <c r="M219" s="199"/>
      <c r="N219" s="199"/>
      <c r="O219" s="199"/>
      <c r="P219" s="199"/>
      <c r="Q219" s="199"/>
      <c r="R219" s="199"/>
      <c r="S219" s="199"/>
      <c r="T219" s="199"/>
      <c r="U219" s="199"/>
      <c r="V219" s="199"/>
      <c r="W219" s="199"/>
      <c r="X219" s="199"/>
      <c r="Y219" s="199"/>
      <c r="Z219" s="199"/>
    </row>
    <row r="220" spans="1:26" x14ac:dyDescent="0.25">
      <c r="A220" s="199"/>
      <c r="B220" s="199"/>
      <c r="C220" s="199"/>
      <c r="D220" s="199"/>
      <c r="E220" s="199"/>
      <c r="F220" s="199"/>
      <c r="G220" s="199"/>
      <c r="H220" s="199"/>
      <c r="I220" s="199"/>
      <c r="J220" s="199"/>
      <c r="K220" s="199"/>
      <c r="L220" s="199"/>
      <c r="M220" s="199"/>
      <c r="N220" s="199"/>
      <c r="O220" s="199"/>
      <c r="P220" s="199"/>
      <c r="Q220" s="199"/>
      <c r="R220" s="199"/>
      <c r="S220" s="199"/>
      <c r="T220" s="199"/>
      <c r="U220" s="199"/>
      <c r="V220" s="199"/>
      <c r="W220" s="199"/>
      <c r="X220" s="199"/>
      <c r="Y220" s="199"/>
      <c r="Z220" s="199"/>
    </row>
    <row r="221" spans="1:26" x14ac:dyDescent="0.25">
      <c r="A221" s="199"/>
      <c r="B221" s="199"/>
      <c r="C221" s="199"/>
      <c r="D221" s="199"/>
      <c r="E221" s="199"/>
      <c r="F221" s="199"/>
      <c r="G221" s="199"/>
      <c r="H221" s="199"/>
      <c r="I221" s="199"/>
      <c r="J221" s="199"/>
      <c r="K221" s="199"/>
      <c r="L221" s="199"/>
      <c r="M221" s="199"/>
      <c r="N221" s="199"/>
      <c r="O221" s="199"/>
      <c r="P221" s="199"/>
      <c r="Q221" s="199"/>
      <c r="R221" s="199"/>
      <c r="S221" s="199"/>
      <c r="T221" s="199"/>
      <c r="U221" s="199"/>
      <c r="V221" s="199"/>
      <c r="W221" s="199"/>
      <c r="X221" s="199"/>
      <c r="Y221" s="199"/>
      <c r="Z221" s="199"/>
    </row>
    <row r="222" spans="1:26" x14ac:dyDescent="0.25">
      <c r="A222" s="199"/>
      <c r="B222" s="199"/>
      <c r="C222" s="199"/>
      <c r="D222" s="199"/>
      <c r="E222" s="199"/>
      <c r="F222" s="199"/>
      <c r="G222" s="199"/>
      <c r="H222" s="199"/>
      <c r="I222" s="199"/>
      <c r="J222" s="199"/>
      <c r="K222" s="199"/>
      <c r="L222" s="199"/>
      <c r="M222" s="199"/>
      <c r="N222" s="199"/>
      <c r="O222" s="199"/>
      <c r="P222" s="199"/>
      <c r="Q222" s="199"/>
      <c r="R222" s="199"/>
      <c r="S222" s="199"/>
      <c r="T222" s="199"/>
      <c r="U222" s="199"/>
      <c r="V222" s="199"/>
      <c r="W222" s="199"/>
      <c r="X222" s="199"/>
      <c r="Y222" s="199"/>
      <c r="Z222" s="199"/>
    </row>
    <row r="223" spans="1:26" x14ac:dyDescent="0.25">
      <c r="A223" s="199"/>
      <c r="B223" s="199"/>
      <c r="C223" s="199"/>
      <c r="D223" s="199"/>
      <c r="E223" s="199"/>
      <c r="F223" s="199"/>
      <c r="G223" s="199"/>
      <c r="H223" s="199"/>
      <c r="I223" s="199"/>
      <c r="J223" s="199"/>
      <c r="K223" s="199"/>
      <c r="L223" s="199"/>
      <c r="M223" s="199"/>
      <c r="N223" s="199"/>
      <c r="O223" s="199"/>
      <c r="P223" s="199"/>
      <c r="Q223" s="199"/>
      <c r="R223" s="199"/>
      <c r="S223" s="199"/>
      <c r="T223" s="199"/>
      <c r="U223" s="199"/>
      <c r="V223" s="199"/>
      <c r="W223" s="199"/>
      <c r="X223" s="199"/>
      <c r="Y223" s="199"/>
      <c r="Z223" s="199"/>
    </row>
    <row r="224" spans="1:26" x14ac:dyDescent="0.25">
      <c r="A224" s="199"/>
      <c r="B224" s="199"/>
      <c r="C224" s="199"/>
      <c r="D224" s="199"/>
      <c r="E224" s="199"/>
      <c r="F224" s="199"/>
      <c r="G224" s="199"/>
      <c r="H224" s="199"/>
      <c r="I224" s="199"/>
      <c r="J224" s="199"/>
      <c r="K224" s="199"/>
      <c r="L224" s="199"/>
      <c r="M224" s="199"/>
      <c r="N224" s="199"/>
      <c r="O224" s="199"/>
      <c r="P224" s="199"/>
      <c r="Q224" s="199"/>
      <c r="R224" s="199"/>
      <c r="S224" s="199"/>
      <c r="T224" s="199"/>
      <c r="U224" s="199"/>
      <c r="V224" s="199"/>
      <c r="W224" s="199"/>
      <c r="X224" s="199"/>
      <c r="Y224" s="199"/>
      <c r="Z224" s="199"/>
    </row>
    <row r="225" spans="1:26" x14ac:dyDescent="0.25">
      <c r="A225" s="199"/>
      <c r="B225" s="199"/>
      <c r="C225" s="199"/>
      <c r="D225" s="199"/>
      <c r="E225" s="199"/>
      <c r="F225" s="199"/>
      <c r="G225" s="199"/>
      <c r="H225" s="199"/>
      <c r="I225" s="199"/>
      <c r="J225" s="199"/>
      <c r="K225" s="199"/>
      <c r="L225" s="199"/>
      <c r="M225" s="199"/>
      <c r="N225" s="199"/>
      <c r="O225" s="199"/>
      <c r="P225" s="199"/>
      <c r="Q225" s="199"/>
      <c r="R225" s="199"/>
      <c r="S225" s="199"/>
      <c r="T225" s="199"/>
      <c r="U225" s="199"/>
      <c r="V225" s="199"/>
      <c r="W225" s="199"/>
      <c r="X225" s="199"/>
      <c r="Y225" s="199"/>
      <c r="Z225" s="199"/>
    </row>
    <row r="226" spans="1:26" x14ac:dyDescent="0.25">
      <c r="A226" s="199"/>
      <c r="B226" s="199"/>
      <c r="C226" s="199"/>
      <c r="D226" s="199"/>
      <c r="E226" s="199"/>
      <c r="F226" s="199"/>
      <c r="G226" s="199"/>
      <c r="H226" s="199"/>
      <c r="I226" s="199"/>
      <c r="J226" s="199"/>
      <c r="K226" s="199"/>
      <c r="L226" s="199"/>
      <c r="M226" s="199"/>
      <c r="N226" s="199"/>
      <c r="O226" s="199"/>
      <c r="P226" s="199"/>
      <c r="Q226" s="199"/>
      <c r="R226" s="199"/>
      <c r="S226" s="199"/>
      <c r="T226" s="199"/>
      <c r="U226" s="199"/>
      <c r="V226" s="199"/>
      <c r="W226" s="199"/>
      <c r="X226" s="199"/>
      <c r="Y226" s="199"/>
      <c r="Z226" s="199"/>
    </row>
    <row r="227" spans="1:26" x14ac:dyDescent="0.25">
      <c r="A227" s="199"/>
      <c r="B227" s="199"/>
      <c r="C227" s="199"/>
      <c r="D227" s="199"/>
      <c r="E227" s="199"/>
      <c r="F227" s="199"/>
      <c r="G227" s="199"/>
      <c r="H227" s="199"/>
      <c r="I227" s="199"/>
      <c r="J227" s="199"/>
      <c r="K227" s="199"/>
      <c r="L227" s="199"/>
      <c r="M227" s="199"/>
      <c r="N227" s="199"/>
      <c r="O227" s="199"/>
      <c r="P227" s="199"/>
      <c r="Q227" s="199"/>
      <c r="R227" s="199"/>
      <c r="S227" s="199"/>
      <c r="T227" s="199"/>
      <c r="U227" s="199"/>
      <c r="V227" s="199"/>
      <c r="W227" s="199"/>
      <c r="X227" s="199"/>
      <c r="Y227" s="199"/>
      <c r="Z227" s="199"/>
    </row>
    <row r="228" spans="1:26" x14ac:dyDescent="0.25">
      <c r="A228" s="199"/>
      <c r="B228" s="199"/>
      <c r="C228" s="199"/>
      <c r="D228" s="199"/>
      <c r="E228" s="199"/>
      <c r="F228" s="199"/>
      <c r="G228" s="199"/>
      <c r="H228" s="199"/>
      <c r="I228" s="199"/>
      <c r="J228" s="199"/>
      <c r="K228" s="199"/>
      <c r="L228" s="199"/>
      <c r="M228" s="199"/>
      <c r="N228" s="199"/>
      <c r="O228" s="199"/>
      <c r="P228" s="199"/>
      <c r="Q228" s="199"/>
      <c r="R228" s="199"/>
      <c r="S228" s="199"/>
      <c r="T228" s="199"/>
      <c r="U228" s="199"/>
      <c r="V228" s="199"/>
      <c r="W228" s="199"/>
      <c r="X228" s="199"/>
      <c r="Y228" s="199"/>
      <c r="Z228" s="199"/>
    </row>
    <row r="229" spans="1:26" x14ac:dyDescent="0.25">
      <c r="A229" s="199"/>
      <c r="B229" s="199"/>
      <c r="C229" s="199"/>
      <c r="D229" s="199"/>
      <c r="E229" s="199"/>
      <c r="F229" s="199"/>
      <c r="G229" s="199"/>
      <c r="H229" s="199"/>
      <c r="I229" s="199"/>
      <c r="J229" s="199"/>
      <c r="K229" s="199"/>
      <c r="L229" s="199"/>
      <c r="M229" s="199"/>
      <c r="N229" s="199"/>
      <c r="O229" s="199"/>
      <c r="P229" s="199"/>
      <c r="Q229" s="199"/>
      <c r="R229" s="199"/>
      <c r="S229" s="199"/>
      <c r="T229" s="199"/>
      <c r="U229" s="199"/>
      <c r="V229" s="199"/>
      <c r="W229" s="199"/>
      <c r="X229" s="199"/>
      <c r="Y229" s="199"/>
      <c r="Z229" s="199"/>
    </row>
    <row r="230" spans="1:26" x14ac:dyDescent="0.25">
      <c r="A230" s="199"/>
      <c r="B230" s="199"/>
      <c r="C230" s="199"/>
      <c r="D230" s="199"/>
      <c r="E230" s="199"/>
      <c r="F230" s="199"/>
      <c r="G230" s="199"/>
      <c r="H230" s="199"/>
      <c r="I230" s="199"/>
      <c r="J230" s="199"/>
      <c r="K230" s="199"/>
      <c r="L230" s="199"/>
      <c r="M230" s="199"/>
      <c r="N230" s="199"/>
      <c r="O230" s="199"/>
      <c r="P230" s="199"/>
      <c r="Q230" s="199"/>
      <c r="R230" s="199"/>
      <c r="S230" s="199"/>
      <c r="T230" s="199"/>
      <c r="U230" s="199"/>
      <c r="V230" s="199"/>
      <c r="W230" s="199"/>
      <c r="X230" s="199"/>
      <c r="Y230" s="199"/>
      <c r="Z230" s="199"/>
    </row>
    <row r="231" spans="1:26" x14ac:dyDescent="0.25">
      <c r="A231" s="199"/>
      <c r="B231" s="199"/>
      <c r="C231" s="199"/>
      <c r="D231" s="199"/>
      <c r="E231" s="199"/>
      <c r="F231" s="199"/>
      <c r="G231" s="199"/>
      <c r="H231" s="199"/>
      <c r="I231" s="199"/>
      <c r="J231" s="199"/>
      <c r="K231" s="199"/>
      <c r="L231" s="199"/>
      <c r="M231" s="199"/>
      <c r="N231" s="199"/>
      <c r="O231" s="199"/>
      <c r="P231" s="199"/>
      <c r="Q231" s="199"/>
      <c r="R231" s="199"/>
      <c r="S231" s="199"/>
      <c r="T231" s="199"/>
      <c r="U231" s="199"/>
      <c r="V231" s="199"/>
      <c r="W231" s="199"/>
      <c r="X231" s="199"/>
      <c r="Y231" s="199"/>
      <c r="Z231" s="199"/>
    </row>
    <row r="232" spans="1:26" x14ac:dyDescent="0.25">
      <c r="A232" s="199"/>
      <c r="B232" s="199"/>
      <c r="C232" s="199"/>
      <c r="D232" s="199"/>
      <c r="E232" s="199"/>
      <c r="F232" s="199"/>
      <c r="G232" s="199"/>
      <c r="H232" s="199"/>
      <c r="I232" s="199"/>
      <c r="J232" s="199"/>
      <c r="K232" s="199"/>
      <c r="L232" s="199"/>
      <c r="M232" s="199"/>
      <c r="N232" s="199"/>
      <c r="O232" s="199"/>
      <c r="P232" s="199"/>
      <c r="Q232" s="199"/>
      <c r="R232" s="199"/>
      <c r="S232" s="199"/>
      <c r="T232" s="199"/>
      <c r="U232" s="199"/>
      <c r="V232" s="199"/>
      <c r="W232" s="199"/>
      <c r="X232" s="199"/>
      <c r="Y232" s="199"/>
      <c r="Z232" s="199"/>
    </row>
    <row r="233" spans="1:26" x14ac:dyDescent="0.25">
      <c r="A233" s="199"/>
      <c r="B233" s="199"/>
      <c r="C233" s="199"/>
      <c r="D233" s="199"/>
      <c r="E233" s="199"/>
      <c r="F233" s="199"/>
      <c r="G233" s="199"/>
      <c r="H233" s="199"/>
      <c r="I233" s="199"/>
      <c r="J233" s="199"/>
      <c r="K233" s="199"/>
      <c r="L233" s="199"/>
      <c r="M233" s="199"/>
      <c r="N233" s="199"/>
      <c r="O233" s="199"/>
      <c r="P233" s="199"/>
      <c r="Q233" s="199"/>
      <c r="R233" s="199"/>
      <c r="S233" s="199"/>
      <c r="T233" s="199"/>
      <c r="U233" s="199"/>
      <c r="V233" s="199"/>
      <c r="W233" s="199"/>
      <c r="X233" s="199"/>
      <c r="Y233" s="199"/>
      <c r="Z233" s="199"/>
    </row>
    <row r="234" spans="1:26" x14ac:dyDescent="0.25">
      <c r="A234" s="199"/>
      <c r="B234" s="199"/>
      <c r="C234" s="199"/>
      <c r="D234" s="199"/>
      <c r="E234" s="199"/>
      <c r="F234" s="199"/>
      <c r="G234" s="199"/>
      <c r="H234" s="199"/>
      <c r="I234" s="199"/>
      <c r="J234" s="199"/>
      <c r="K234" s="199"/>
      <c r="L234" s="199"/>
      <c r="M234" s="199"/>
      <c r="N234" s="199"/>
      <c r="O234" s="199"/>
      <c r="P234" s="199"/>
      <c r="Q234" s="199"/>
      <c r="R234" s="199"/>
      <c r="S234" s="199"/>
      <c r="T234" s="199"/>
      <c r="U234" s="199"/>
      <c r="V234" s="199"/>
      <c r="W234" s="199"/>
      <c r="X234" s="199"/>
      <c r="Y234" s="199"/>
      <c r="Z234" s="199"/>
    </row>
    <row r="235" spans="1:26" x14ac:dyDescent="0.25">
      <c r="A235" s="199"/>
      <c r="B235" s="199"/>
      <c r="C235" s="199"/>
      <c r="D235" s="199"/>
      <c r="E235" s="199"/>
      <c r="F235" s="199"/>
      <c r="G235" s="199"/>
      <c r="H235" s="199"/>
      <c r="I235" s="199"/>
      <c r="J235" s="199"/>
      <c r="K235" s="199"/>
      <c r="L235" s="199"/>
      <c r="M235" s="199"/>
      <c r="N235" s="199"/>
      <c r="O235" s="199"/>
      <c r="P235" s="199"/>
      <c r="Q235" s="199"/>
      <c r="R235" s="199"/>
      <c r="S235" s="199"/>
      <c r="T235" s="199"/>
      <c r="U235" s="199"/>
      <c r="V235" s="199"/>
      <c r="W235" s="199"/>
      <c r="X235" s="199"/>
      <c r="Y235" s="199"/>
      <c r="Z235" s="199"/>
    </row>
    <row r="236" spans="1:26" x14ac:dyDescent="0.25">
      <c r="A236" s="199"/>
      <c r="B236" s="199"/>
      <c r="C236" s="199"/>
      <c r="D236" s="199"/>
      <c r="E236" s="199"/>
      <c r="F236" s="199"/>
      <c r="G236" s="199"/>
      <c r="H236" s="199"/>
      <c r="I236" s="199"/>
      <c r="J236" s="199"/>
      <c r="K236" s="199"/>
      <c r="L236" s="199"/>
      <c r="M236" s="199"/>
      <c r="N236" s="199"/>
      <c r="O236" s="199"/>
      <c r="P236" s="199"/>
      <c r="Q236" s="199"/>
      <c r="R236" s="199"/>
      <c r="S236" s="199"/>
      <c r="T236" s="199"/>
      <c r="U236" s="199"/>
      <c r="V236" s="199"/>
      <c r="W236" s="199"/>
      <c r="X236" s="199"/>
      <c r="Y236" s="199"/>
      <c r="Z236" s="199"/>
    </row>
    <row r="237" spans="1:26" x14ac:dyDescent="0.25">
      <c r="A237" s="199"/>
      <c r="B237" s="199"/>
      <c r="C237" s="199"/>
      <c r="D237" s="199"/>
      <c r="E237" s="199"/>
      <c r="F237" s="199"/>
      <c r="G237" s="199"/>
      <c r="H237" s="199"/>
      <c r="I237" s="199"/>
      <c r="J237" s="199"/>
      <c r="K237" s="199"/>
      <c r="L237" s="199"/>
      <c r="M237" s="199"/>
      <c r="N237" s="199"/>
      <c r="O237" s="199"/>
      <c r="P237" s="199"/>
      <c r="Q237" s="199"/>
      <c r="R237" s="199"/>
      <c r="S237" s="199"/>
      <c r="T237" s="199"/>
      <c r="U237" s="199"/>
      <c r="V237" s="199"/>
      <c r="W237" s="199"/>
      <c r="X237" s="199"/>
      <c r="Y237" s="199"/>
      <c r="Z237" s="199"/>
    </row>
    <row r="238" spans="1:26" x14ac:dyDescent="0.25">
      <c r="A238" s="199"/>
      <c r="B238" s="199"/>
      <c r="C238" s="199"/>
      <c r="D238" s="199"/>
      <c r="E238" s="199"/>
      <c r="F238" s="199"/>
      <c r="G238" s="199"/>
      <c r="H238" s="199"/>
      <c r="I238" s="199"/>
      <c r="J238" s="199"/>
      <c r="K238" s="199"/>
      <c r="L238" s="199"/>
      <c r="M238" s="199"/>
      <c r="N238" s="199"/>
      <c r="O238" s="199"/>
      <c r="P238" s="199"/>
      <c r="Q238" s="199"/>
      <c r="R238" s="199"/>
      <c r="S238" s="199"/>
      <c r="T238" s="199"/>
      <c r="U238" s="199"/>
      <c r="V238" s="199"/>
      <c r="W238" s="199"/>
      <c r="X238" s="199"/>
      <c r="Y238" s="199"/>
      <c r="Z238" s="199"/>
    </row>
    <row r="239" spans="1:26" x14ac:dyDescent="0.25">
      <c r="A239" s="199"/>
      <c r="B239" s="199"/>
      <c r="C239" s="199"/>
      <c r="D239" s="199"/>
      <c r="E239" s="199"/>
      <c r="F239" s="199"/>
      <c r="G239" s="199"/>
      <c r="H239" s="199"/>
      <c r="I239" s="199"/>
      <c r="J239" s="199"/>
      <c r="K239" s="199"/>
      <c r="L239" s="199"/>
      <c r="M239" s="199"/>
      <c r="N239" s="199"/>
      <c r="O239" s="199"/>
      <c r="P239" s="199"/>
      <c r="Q239" s="199"/>
      <c r="R239" s="199"/>
      <c r="S239" s="199"/>
      <c r="T239" s="199"/>
      <c r="U239" s="199"/>
      <c r="V239" s="199"/>
      <c r="W239" s="199"/>
      <c r="X239" s="199"/>
      <c r="Y239" s="199"/>
      <c r="Z239" s="199"/>
    </row>
    <row r="240" spans="1:26" x14ac:dyDescent="0.25">
      <c r="A240" s="199"/>
      <c r="B240" s="199"/>
      <c r="C240" s="199"/>
      <c r="D240" s="199"/>
      <c r="E240" s="199"/>
      <c r="F240" s="199"/>
      <c r="G240" s="199"/>
      <c r="H240" s="199"/>
      <c r="I240" s="199"/>
      <c r="J240" s="199"/>
      <c r="K240" s="199"/>
      <c r="L240" s="199"/>
      <c r="M240" s="199"/>
      <c r="N240" s="199"/>
      <c r="O240" s="199"/>
      <c r="P240" s="199"/>
      <c r="Q240" s="199"/>
      <c r="R240" s="199"/>
      <c r="S240" s="199"/>
      <c r="T240" s="199"/>
      <c r="U240" s="199"/>
      <c r="V240" s="199"/>
      <c r="W240" s="199"/>
      <c r="X240" s="199"/>
      <c r="Y240" s="199"/>
      <c r="Z240" s="199"/>
    </row>
    <row r="241" spans="1:26" x14ac:dyDescent="0.25">
      <c r="A241" s="199"/>
      <c r="B241" s="199"/>
      <c r="C241" s="199"/>
      <c r="D241" s="199"/>
      <c r="E241" s="199"/>
      <c r="F241" s="199"/>
      <c r="G241" s="199"/>
      <c r="H241" s="199"/>
      <c r="I241" s="199"/>
      <c r="J241" s="199"/>
      <c r="K241" s="199"/>
      <c r="L241" s="199"/>
      <c r="M241" s="199"/>
      <c r="N241" s="199"/>
      <c r="O241" s="199"/>
      <c r="P241" s="199"/>
      <c r="Q241" s="199"/>
      <c r="R241" s="199"/>
      <c r="S241" s="199"/>
      <c r="T241" s="199"/>
      <c r="U241" s="199"/>
      <c r="V241" s="199"/>
      <c r="W241" s="199"/>
      <c r="X241" s="199"/>
      <c r="Y241" s="199"/>
      <c r="Z241" s="199"/>
    </row>
    <row r="242" spans="1:26" x14ac:dyDescent="0.25">
      <c r="A242" s="199"/>
      <c r="B242" s="199"/>
      <c r="C242" s="199"/>
      <c r="D242" s="199"/>
      <c r="E242" s="199"/>
      <c r="F242" s="199"/>
      <c r="G242" s="199"/>
      <c r="H242" s="199"/>
      <c r="I242" s="199"/>
      <c r="J242" s="199"/>
      <c r="K242" s="199"/>
      <c r="L242" s="199"/>
      <c r="M242" s="199"/>
      <c r="N242" s="199"/>
      <c r="O242" s="199"/>
      <c r="P242" s="199"/>
      <c r="Q242" s="199"/>
      <c r="R242" s="199"/>
      <c r="S242" s="199"/>
      <c r="T242" s="199"/>
      <c r="U242" s="199"/>
      <c r="V242" s="199"/>
      <c r="W242" s="199"/>
      <c r="X242" s="199"/>
      <c r="Y242" s="199"/>
      <c r="Z242" s="199"/>
    </row>
    <row r="243" spans="1:26" x14ac:dyDescent="0.25">
      <c r="A243" s="199"/>
      <c r="B243" s="199"/>
      <c r="C243" s="199"/>
      <c r="D243" s="199"/>
      <c r="E243" s="199"/>
      <c r="F243" s="199"/>
      <c r="G243" s="199"/>
      <c r="H243" s="199"/>
      <c r="I243" s="199"/>
      <c r="J243" s="199"/>
      <c r="K243" s="199"/>
      <c r="L243" s="199"/>
      <c r="M243" s="199"/>
      <c r="N243" s="199"/>
      <c r="O243" s="199"/>
      <c r="P243" s="199"/>
      <c r="Q243" s="199"/>
      <c r="R243" s="199"/>
      <c r="S243" s="199"/>
      <c r="T243" s="199"/>
      <c r="U243" s="199"/>
      <c r="V243" s="199"/>
      <c r="W243" s="199"/>
      <c r="X243" s="199"/>
      <c r="Y243" s="199"/>
      <c r="Z243" s="199"/>
    </row>
    <row r="244" spans="1:26" x14ac:dyDescent="0.25">
      <c r="A244" s="199"/>
      <c r="B244" s="199"/>
      <c r="C244" s="199"/>
      <c r="D244" s="199"/>
      <c r="E244" s="199"/>
      <c r="F244" s="199"/>
      <c r="G244" s="199"/>
      <c r="H244" s="199"/>
      <c r="I244" s="199"/>
      <c r="J244" s="199"/>
      <c r="K244" s="199"/>
      <c r="L244" s="199"/>
      <c r="M244" s="199"/>
      <c r="N244" s="199"/>
      <c r="O244" s="199"/>
      <c r="P244" s="199"/>
      <c r="Q244" s="199"/>
      <c r="R244" s="199"/>
      <c r="S244" s="199"/>
      <c r="T244" s="199"/>
      <c r="U244" s="199"/>
      <c r="V244" s="199"/>
      <c r="W244" s="199"/>
      <c r="X244" s="199"/>
      <c r="Y244" s="199"/>
      <c r="Z244" s="199"/>
    </row>
    <row r="245" spans="1:26" x14ac:dyDescent="0.25">
      <c r="A245" s="199"/>
      <c r="B245" s="199"/>
      <c r="C245" s="199"/>
      <c r="D245" s="199"/>
      <c r="E245" s="199"/>
      <c r="F245" s="199"/>
      <c r="G245" s="199"/>
      <c r="H245" s="199"/>
      <c r="I245" s="199"/>
      <c r="J245" s="199"/>
      <c r="K245" s="199"/>
      <c r="L245" s="199"/>
      <c r="M245" s="199"/>
      <c r="N245" s="199"/>
      <c r="O245" s="199"/>
      <c r="P245" s="199"/>
      <c r="Q245" s="199"/>
      <c r="R245" s="199"/>
      <c r="S245" s="199"/>
      <c r="T245" s="199"/>
      <c r="U245" s="199"/>
      <c r="V245" s="199"/>
      <c r="W245" s="199"/>
      <c r="X245" s="199"/>
      <c r="Y245" s="199"/>
      <c r="Z245" s="199"/>
    </row>
    <row r="246" spans="1:26" x14ac:dyDescent="0.25">
      <c r="A246" s="199"/>
      <c r="B246" s="199"/>
      <c r="C246" s="199"/>
      <c r="D246" s="199"/>
      <c r="E246" s="199"/>
      <c r="F246" s="199"/>
      <c r="G246" s="199"/>
      <c r="H246" s="199"/>
      <c r="I246" s="199"/>
      <c r="J246" s="199"/>
      <c r="K246" s="199"/>
      <c r="L246" s="199"/>
      <c r="M246" s="199"/>
      <c r="N246" s="199"/>
      <c r="O246" s="199"/>
      <c r="P246" s="199"/>
      <c r="Q246" s="199"/>
      <c r="R246" s="199"/>
      <c r="S246" s="199"/>
      <c r="T246" s="199"/>
      <c r="U246" s="199"/>
      <c r="V246" s="199"/>
      <c r="W246" s="199"/>
      <c r="X246" s="199"/>
      <c r="Y246" s="199"/>
      <c r="Z246" s="199"/>
    </row>
    <row r="247" spans="1:26" x14ac:dyDescent="0.25">
      <c r="A247" s="199"/>
      <c r="B247" s="199"/>
      <c r="C247" s="199"/>
      <c r="D247" s="199"/>
      <c r="E247" s="199"/>
      <c r="F247" s="199"/>
      <c r="G247" s="199"/>
      <c r="H247" s="199"/>
      <c r="I247" s="199"/>
      <c r="J247" s="199"/>
      <c r="K247" s="199"/>
      <c r="L247" s="199"/>
      <c r="M247" s="199"/>
      <c r="N247" s="199"/>
      <c r="O247" s="199"/>
      <c r="P247" s="199"/>
      <c r="Q247" s="199"/>
      <c r="R247" s="199"/>
      <c r="S247" s="199"/>
      <c r="T247" s="199"/>
      <c r="U247" s="199"/>
      <c r="V247" s="199"/>
      <c r="W247" s="199"/>
      <c r="X247" s="199"/>
      <c r="Y247" s="199"/>
      <c r="Z247" s="199"/>
    </row>
    <row r="248" spans="1:26" x14ac:dyDescent="0.25">
      <c r="A248" s="199"/>
      <c r="B248" s="199"/>
      <c r="C248" s="199"/>
      <c r="D248" s="199"/>
      <c r="E248" s="199"/>
      <c r="F248" s="199"/>
      <c r="G248" s="199"/>
      <c r="H248" s="199"/>
      <c r="I248" s="199"/>
      <c r="J248" s="199"/>
      <c r="K248" s="199"/>
      <c r="L248" s="199"/>
      <c r="M248" s="199"/>
      <c r="N248" s="199"/>
      <c r="O248" s="199"/>
      <c r="P248" s="199"/>
      <c r="Q248" s="199"/>
      <c r="R248" s="199"/>
      <c r="S248" s="199"/>
      <c r="T248" s="199"/>
      <c r="U248" s="199"/>
      <c r="V248" s="199"/>
      <c r="W248" s="199"/>
      <c r="X248" s="199"/>
      <c r="Y248" s="199"/>
      <c r="Z248" s="199"/>
    </row>
    <row r="249" spans="1:26" x14ac:dyDescent="0.25">
      <c r="A249" s="199"/>
      <c r="B249" s="199"/>
      <c r="C249" s="199"/>
      <c r="D249" s="199"/>
      <c r="E249" s="199"/>
      <c r="F249" s="199"/>
      <c r="G249" s="199"/>
      <c r="H249" s="199"/>
      <c r="I249" s="199"/>
      <c r="J249" s="199"/>
      <c r="K249" s="199"/>
      <c r="L249" s="199"/>
      <c r="M249" s="199"/>
      <c r="N249" s="199"/>
      <c r="O249" s="199"/>
      <c r="P249" s="199"/>
      <c r="Q249" s="199"/>
      <c r="R249" s="199"/>
      <c r="S249" s="199"/>
      <c r="T249" s="199"/>
      <c r="U249" s="199"/>
      <c r="V249" s="199"/>
      <c r="W249" s="199"/>
      <c r="X249" s="199"/>
      <c r="Y249" s="199"/>
      <c r="Z249" s="199"/>
    </row>
    <row r="250" spans="1:26" x14ac:dyDescent="0.25">
      <c r="A250" s="199"/>
      <c r="B250" s="199"/>
      <c r="C250" s="199"/>
      <c r="D250" s="199"/>
      <c r="E250" s="199"/>
      <c r="F250" s="199"/>
      <c r="G250" s="199"/>
      <c r="H250" s="199"/>
      <c r="I250" s="199"/>
      <c r="J250" s="199"/>
      <c r="K250" s="199"/>
      <c r="L250" s="199"/>
      <c r="M250" s="199"/>
      <c r="N250" s="199"/>
      <c r="O250" s="199"/>
      <c r="P250" s="199"/>
      <c r="Q250" s="199"/>
      <c r="R250" s="199"/>
      <c r="S250" s="199"/>
      <c r="T250" s="199"/>
      <c r="U250" s="199"/>
      <c r="V250" s="199"/>
      <c r="W250" s="199"/>
      <c r="X250" s="199"/>
      <c r="Y250" s="199"/>
      <c r="Z250" s="199"/>
    </row>
    <row r="251" spans="1:26" x14ac:dyDescent="0.25">
      <c r="A251" s="199"/>
      <c r="B251" s="199"/>
      <c r="C251" s="199"/>
      <c r="D251" s="199"/>
      <c r="E251" s="199"/>
      <c r="F251" s="199"/>
      <c r="G251" s="199"/>
      <c r="H251" s="199"/>
      <c r="I251" s="199"/>
      <c r="J251" s="199"/>
      <c r="K251" s="199"/>
      <c r="L251" s="199"/>
      <c r="M251" s="199"/>
      <c r="N251" s="199"/>
      <c r="O251" s="199"/>
      <c r="P251" s="199"/>
      <c r="Q251" s="199"/>
      <c r="R251" s="199"/>
      <c r="S251" s="199"/>
      <c r="T251" s="199"/>
      <c r="U251" s="199"/>
      <c r="V251" s="199"/>
      <c r="W251" s="199"/>
      <c r="X251" s="199"/>
      <c r="Y251" s="199"/>
      <c r="Z251" s="199"/>
    </row>
    <row r="252" spans="1:26" x14ac:dyDescent="0.25">
      <c r="A252" s="199"/>
      <c r="B252" s="199"/>
      <c r="C252" s="199"/>
      <c r="D252" s="199"/>
      <c r="E252" s="199"/>
      <c r="F252" s="199"/>
      <c r="G252" s="199"/>
      <c r="H252" s="199"/>
      <c r="I252" s="199"/>
      <c r="J252" s="199"/>
      <c r="K252" s="199"/>
      <c r="L252" s="199"/>
      <c r="M252" s="199"/>
      <c r="N252" s="199"/>
      <c r="O252" s="199"/>
      <c r="P252" s="199"/>
      <c r="Q252" s="199"/>
      <c r="R252" s="199"/>
      <c r="S252" s="199"/>
      <c r="T252" s="199"/>
      <c r="U252" s="199"/>
      <c r="V252" s="199"/>
      <c r="W252" s="199"/>
      <c r="X252" s="199"/>
      <c r="Y252" s="199"/>
      <c r="Z252" s="199"/>
    </row>
    <row r="253" spans="1:26" x14ac:dyDescent="0.25">
      <c r="A253" s="199"/>
      <c r="B253" s="199"/>
      <c r="C253" s="199"/>
      <c r="D253" s="199"/>
      <c r="E253" s="199"/>
      <c r="F253" s="199"/>
      <c r="G253" s="199"/>
      <c r="H253" s="199"/>
      <c r="I253" s="199"/>
      <c r="J253" s="199"/>
      <c r="K253" s="199"/>
      <c r="L253" s="199"/>
      <c r="M253" s="199"/>
      <c r="N253" s="199"/>
      <c r="O253" s="199"/>
      <c r="P253" s="199"/>
      <c r="Q253" s="199"/>
      <c r="R253" s="199"/>
      <c r="S253" s="199"/>
      <c r="T253" s="199"/>
      <c r="U253" s="199"/>
      <c r="V253" s="199"/>
      <c r="W253" s="199"/>
      <c r="X253" s="199"/>
      <c r="Y253" s="199"/>
      <c r="Z253" s="199"/>
    </row>
    <row r="254" spans="1:26" x14ac:dyDescent="0.25">
      <c r="A254" s="199"/>
      <c r="B254" s="199"/>
      <c r="C254" s="199"/>
      <c r="D254" s="199"/>
      <c r="E254" s="199"/>
      <c r="F254" s="199"/>
      <c r="G254" s="199"/>
      <c r="H254" s="199"/>
      <c r="I254" s="199"/>
      <c r="J254" s="199"/>
      <c r="K254" s="199"/>
      <c r="L254" s="199"/>
      <c r="M254" s="199"/>
      <c r="N254" s="199"/>
      <c r="O254" s="199"/>
      <c r="P254" s="199"/>
      <c r="Q254" s="199"/>
      <c r="R254" s="199"/>
      <c r="S254" s="199"/>
      <c r="T254" s="199"/>
      <c r="U254" s="199"/>
      <c r="V254" s="199"/>
      <c r="W254" s="199"/>
      <c r="X254" s="199"/>
      <c r="Y254" s="199"/>
      <c r="Z254" s="199"/>
    </row>
    <row r="255" spans="1:26" x14ac:dyDescent="0.25">
      <c r="A255" s="199"/>
      <c r="B255" s="199"/>
      <c r="C255" s="199"/>
      <c r="D255" s="199"/>
      <c r="E255" s="199"/>
      <c r="F255" s="199"/>
      <c r="G255" s="199"/>
      <c r="H255" s="199"/>
      <c r="I255" s="199"/>
      <c r="J255" s="199"/>
      <c r="K255" s="199"/>
      <c r="L255" s="199"/>
      <c r="M255" s="199"/>
      <c r="N255" s="199"/>
      <c r="O255" s="199"/>
      <c r="P255" s="199"/>
      <c r="Q255" s="199"/>
      <c r="R255" s="199"/>
      <c r="S255" s="199"/>
      <c r="T255" s="199"/>
      <c r="U255" s="199"/>
      <c r="V255" s="199"/>
      <c r="W255" s="199"/>
      <c r="X255" s="199"/>
      <c r="Y255" s="199"/>
      <c r="Z255" s="199"/>
    </row>
    <row r="256" spans="1:26" x14ac:dyDescent="0.25">
      <c r="A256" s="199"/>
      <c r="B256" s="199"/>
      <c r="C256" s="199"/>
      <c r="D256" s="199"/>
      <c r="E256" s="199"/>
      <c r="F256" s="199"/>
      <c r="G256" s="199"/>
      <c r="H256" s="199"/>
      <c r="I256" s="199"/>
      <c r="J256" s="199"/>
      <c r="K256" s="199"/>
      <c r="L256" s="199"/>
      <c r="M256" s="199"/>
      <c r="N256" s="199"/>
      <c r="O256" s="199"/>
      <c r="P256" s="199"/>
      <c r="Q256" s="199"/>
      <c r="R256" s="199"/>
      <c r="S256" s="199"/>
      <c r="T256" s="199"/>
      <c r="U256" s="199"/>
      <c r="V256" s="199"/>
      <c r="W256" s="199"/>
      <c r="X256" s="199"/>
      <c r="Y256" s="199"/>
      <c r="Z256" s="199"/>
    </row>
    <row r="257" spans="1:26" x14ac:dyDescent="0.25">
      <c r="A257" s="199"/>
      <c r="B257" s="199"/>
      <c r="C257" s="199"/>
      <c r="D257" s="199"/>
      <c r="E257" s="199"/>
      <c r="F257" s="199"/>
      <c r="G257" s="199"/>
      <c r="H257" s="199"/>
      <c r="I257" s="199"/>
      <c r="J257" s="199"/>
      <c r="K257" s="199"/>
      <c r="L257" s="199"/>
      <c r="M257" s="199"/>
      <c r="N257" s="199"/>
      <c r="O257" s="199"/>
      <c r="P257" s="199"/>
      <c r="Q257" s="199"/>
      <c r="R257" s="199"/>
      <c r="S257" s="199"/>
      <c r="T257" s="199"/>
      <c r="U257" s="199"/>
      <c r="V257" s="199"/>
      <c r="W257" s="199"/>
      <c r="X257" s="199"/>
      <c r="Y257" s="199"/>
      <c r="Z257" s="199"/>
    </row>
    <row r="258" spans="1:26" x14ac:dyDescent="0.25">
      <c r="A258" s="199"/>
      <c r="B258" s="199"/>
      <c r="C258" s="199"/>
      <c r="D258" s="199"/>
      <c r="E258" s="199"/>
      <c r="F258" s="199"/>
      <c r="G258" s="199"/>
      <c r="H258" s="199"/>
      <c r="I258" s="199"/>
      <c r="J258" s="199"/>
      <c r="K258" s="199"/>
      <c r="L258" s="199"/>
      <c r="M258" s="199"/>
      <c r="N258" s="199"/>
      <c r="O258" s="199"/>
      <c r="P258" s="199"/>
      <c r="Q258" s="199"/>
      <c r="R258" s="199"/>
      <c r="S258" s="199"/>
      <c r="T258" s="199"/>
      <c r="U258" s="199"/>
      <c r="V258" s="199"/>
      <c r="W258" s="199"/>
      <c r="X258" s="199"/>
      <c r="Y258" s="199"/>
      <c r="Z258" s="199"/>
    </row>
    <row r="259" spans="1:26" x14ac:dyDescent="0.25">
      <c r="A259" s="199"/>
      <c r="B259" s="199"/>
      <c r="C259" s="199"/>
      <c r="D259" s="199"/>
      <c r="E259" s="199"/>
      <c r="F259" s="199"/>
      <c r="G259" s="199"/>
      <c r="H259" s="199"/>
      <c r="I259" s="199"/>
      <c r="J259" s="199"/>
      <c r="K259" s="199"/>
      <c r="L259" s="199"/>
      <c r="M259" s="199"/>
      <c r="N259" s="199"/>
      <c r="O259" s="199"/>
      <c r="P259" s="199"/>
      <c r="Q259" s="199"/>
      <c r="R259" s="199"/>
      <c r="S259" s="199"/>
      <c r="T259" s="199"/>
      <c r="U259" s="199"/>
      <c r="V259" s="199"/>
      <c r="W259" s="199"/>
      <c r="X259" s="199"/>
      <c r="Y259" s="199"/>
      <c r="Z259" s="199"/>
    </row>
    <row r="260" spans="1:26" x14ac:dyDescent="0.25">
      <c r="A260" s="199"/>
      <c r="B260" s="199"/>
      <c r="C260" s="199"/>
      <c r="D260" s="199"/>
      <c r="E260" s="199"/>
      <c r="F260" s="199"/>
      <c r="G260" s="199"/>
      <c r="H260" s="199"/>
      <c r="I260" s="199"/>
      <c r="J260" s="199"/>
      <c r="K260" s="199"/>
      <c r="L260" s="199"/>
      <c r="M260" s="199"/>
      <c r="N260" s="199"/>
      <c r="O260" s="199"/>
      <c r="P260" s="199"/>
      <c r="Q260" s="199"/>
      <c r="R260" s="199"/>
      <c r="S260" s="199"/>
      <c r="T260" s="199"/>
      <c r="U260" s="199"/>
      <c r="V260" s="199"/>
      <c r="W260" s="199"/>
      <c r="X260" s="199"/>
      <c r="Y260" s="199"/>
      <c r="Z260" s="199"/>
    </row>
    <row r="261" spans="1:26" x14ac:dyDescent="0.25">
      <c r="A261" s="199"/>
      <c r="B261" s="199"/>
      <c r="C261" s="199"/>
      <c r="D261" s="199"/>
      <c r="E261" s="199"/>
      <c r="F261" s="199"/>
      <c r="G261" s="199"/>
      <c r="H261" s="199"/>
      <c r="I261" s="199"/>
      <c r="J261" s="199"/>
      <c r="K261" s="199"/>
      <c r="L261" s="199"/>
      <c r="M261" s="199"/>
      <c r="N261" s="199"/>
      <c r="O261" s="199"/>
      <c r="P261" s="199"/>
      <c r="Q261" s="199"/>
      <c r="R261" s="199"/>
      <c r="S261" s="199"/>
      <c r="T261" s="199"/>
      <c r="U261" s="199"/>
      <c r="V261" s="199"/>
      <c r="W261" s="199"/>
      <c r="X261" s="199"/>
      <c r="Y261" s="199"/>
      <c r="Z261" s="199"/>
    </row>
    <row r="262" spans="1:26" x14ac:dyDescent="0.25">
      <c r="A262" s="199"/>
      <c r="B262" s="199"/>
      <c r="C262" s="199"/>
      <c r="D262" s="199"/>
      <c r="E262" s="199"/>
      <c r="F262" s="199"/>
      <c r="G262" s="199"/>
      <c r="H262" s="199"/>
      <c r="I262" s="199"/>
      <c r="J262" s="199"/>
      <c r="K262" s="199"/>
      <c r="L262" s="199"/>
      <c r="M262" s="199"/>
      <c r="N262" s="199"/>
      <c r="O262" s="199"/>
      <c r="P262" s="199"/>
      <c r="Q262" s="199"/>
      <c r="R262" s="199"/>
      <c r="S262" s="199"/>
      <c r="T262" s="199"/>
      <c r="U262" s="199"/>
      <c r="V262" s="199"/>
      <c r="W262" s="199"/>
      <c r="X262" s="199"/>
      <c r="Y262" s="199"/>
      <c r="Z262" s="199"/>
    </row>
    <row r="263" spans="1:26" x14ac:dyDescent="0.25">
      <c r="A263" s="199"/>
      <c r="B263" s="199"/>
      <c r="C263" s="199"/>
      <c r="D263" s="199"/>
      <c r="E263" s="199"/>
      <c r="F263" s="199"/>
      <c r="G263" s="199"/>
      <c r="H263" s="199"/>
      <c r="I263" s="199"/>
      <c r="J263" s="199"/>
      <c r="K263" s="199"/>
      <c r="L263" s="199"/>
      <c r="M263" s="199"/>
      <c r="N263" s="199"/>
      <c r="O263" s="199"/>
      <c r="P263" s="199"/>
      <c r="Q263" s="199"/>
      <c r="R263" s="199"/>
      <c r="S263" s="199"/>
      <c r="T263" s="199"/>
      <c r="U263" s="199"/>
      <c r="V263" s="199"/>
      <c r="W263" s="199"/>
      <c r="X263" s="199"/>
      <c r="Y263" s="199"/>
      <c r="Z263" s="199"/>
    </row>
    <row r="264" spans="1:26" x14ac:dyDescent="0.25">
      <c r="A264" s="199"/>
      <c r="B264" s="199"/>
      <c r="C264" s="199"/>
      <c r="D264" s="199"/>
      <c r="E264" s="199"/>
      <c r="F264" s="199"/>
      <c r="G264" s="199"/>
      <c r="H264" s="199"/>
      <c r="I264" s="199"/>
      <c r="J264" s="199"/>
      <c r="K264" s="199"/>
      <c r="L264" s="199"/>
      <c r="M264" s="199"/>
      <c r="N264" s="199"/>
      <c r="O264" s="199"/>
      <c r="P264" s="199"/>
      <c r="Q264" s="199"/>
      <c r="R264" s="199"/>
      <c r="S264" s="199"/>
      <c r="T264" s="199"/>
      <c r="U264" s="199"/>
      <c r="V264" s="199"/>
      <c r="W264" s="199"/>
      <c r="X264" s="199"/>
      <c r="Y264" s="199"/>
      <c r="Z264" s="199"/>
    </row>
    <row r="265" spans="1:26" x14ac:dyDescent="0.25">
      <c r="A265" s="199"/>
      <c r="B265" s="199"/>
      <c r="C265" s="199"/>
      <c r="D265" s="199"/>
      <c r="E265" s="199"/>
      <c r="F265" s="199"/>
      <c r="G265" s="199"/>
      <c r="H265" s="199"/>
      <c r="I265" s="199"/>
      <c r="J265" s="199"/>
      <c r="K265" s="199"/>
      <c r="L265" s="199"/>
      <c r="M265" s="199"/>
      <c r="N265" s="199"/>
      <c r="O265" s="199"/>
      <c r="P265" s="199"/>
      <c r="Q265" s="199"/>
      <c r="R265" s="199"/>
      <c r="S265" s="199"/>
      <c r="T265" s="199"/>
      <c r="U265" s="199"/>
      <c r="V265" s="199"/>
      <c r="W265" s="199"/>
      <c r="X265" s="199"/>
      <c r="Y265" s="199"/>
      <c r="Z265" s="199"/>
    </row>
    <row r="266" spans="1:26" x14ac:dyDescent="0.25">
      <c r="A266" s="199"/>
      <c r="B266" s="199"/>
      <c r="C266" s="199"/>
      <c r="D266" s="199"/>
      <c r="E266" s="199"/>
      <c r="F266" s="199"/>
      <c r="G266" s="199"/>
      <c r="H266" s="199"/>
      <c r="I266" s="199"/>
      <c r="J266" s="199"/>
      <c r="K266" s="199"/>
      <c r="L266" s="199"/>
      <c r="M266" s="199"/>
      <c r="N266" s="199"/>
      <c r="O266" s="199"/>
      <c r="P266" s="199"/>
      <c r="Q266" s="199"/>
      <c r="R266" s="199"/>
      <c r="S266" s="199"/>
      <c r="T266" s="199"/>
      <c r="U266" s="199"/>
      <c r="V266" s="199"/>
      <c r="W266" s="199"/>
      <c r="X266" s="199"/>
      <c r="Y266" s="199"/>
      <c r="Z266" s="199"/>
    </row>
    <row r="267" spans="1:26" x14ac:dyDescent="0.25">
      <c r="A267" s="199"/>
      <c r="B267" s="199"/>
      <c r="C267" s="199"/>
      <c r="D267" s="199"/>
      <c r="E267" s="199"/>
      <c r="F267" s="199"/>
      <c r="G267" s="199"/>
      <c r="H267" s="199"/>
      <c r="I267" s="199"/>
      <c r="J267" s="199"/>
      <c r="K267" s="199"/>
      <c r="L267" s="199"/>
      <c r="M267" s="199"/>
      <c r="N267" s="199"/>
      <c r="O267" s="199"/>
      <c r="P267" s="199"/>
      <c r="Q267" s="199"/>
      <c r="R267" s="199"/>
      <c r="S267" s="199"/>
      <c r="T267" s="199"/>
      <c r="U267" s="199"/>
      <c r="V267" s="199"/>
      <c r="W267" s="199"/>
      <c r="X267" s="199"/>
      <c r="Y267" s="199"/>
      <c r="Z267" s="199"/>
    </row>
    <row r="268" spans="1:26" x14ac:dyDescent="0.25">
      <c r="A268" s="199"/>
      <c r="B268" s="199"/>
      <c r="C268" s="199"/>
      <c r="D268" s="199"/>
      <c r="E268" s="199"/>
      <c r="F268" s="199"/>
      <c r="G268" s="199"/>
      <c r="H268" s="199"/>
      <c r="I268" s="199"/>
      <c r="J268" s="199"/>
      <c r="K268" s="199"/>
      <c r="L268" s="199"/>
      <c r="M268" s="199"/>
      <c r="N268" s="199"/>
      <c r="O268" s="199"/>
      <c r="P268" s="199"/>
      <c r="Q268" s="199"/>
      <c r="R268" s="199"/>
      <c r="S268" s="199"/>
      <c r="T268" s="199"/>
      <c r="U268" s="199"/>
      <c r="V268" s="199"/>
      <c r="W268" s="199"/>
      <c r="X268" s="199"/>
      <c r="Y268" s="199"/>
      <c r="Z268" s="199"/>
    </row>
    <row r="269" spans="1:26" x14ac:dyDescent="0.25">
      <c r="A269" s="199"/>
      <c r="B269" s="199"/>
      <c r="C269" s="199"/>
      <c r="D269" s="199"/>
      <c r="E269" s="199"/>
      <c r="F269" s="199"/>
      <c r="G269" s="199"/>
      <c r="H269" s="199"/>
      <c r="I269" s="199"/>
      <c r="J269" s="199"/>
      <c r="K269" s="199"/>
      <c r="L269" s="199"/>
      <c r="M269" s="199"/>
      <c r="N269" s="199"/>
      <c r="O269" s="199"/>
      <c r="P269" s="199"/>
      <c r="Q269" s="199"/>
      <c r="R269" s="199"/>
      <c r="S269" s="199"/>
      <c r="T269" s="199"/>
      <c r="U269" s="199"/>
      <c r="V269" s="199"/>
      <c r="W269" s="199"/>
      <c r="X269" s="199"/>
      <c r="Y269" s="199"/>
      <c r="Z269" s="199"/>
    </row>
    <row r="270" spans="1:26" x14ac:dyDescent="0.25">
      <c r="A270" s="199"/>
      <c r="B270" s="199"/>
      <c r="C270" s="199"/>
      <c r="D270" s="199"/>
      <c r="E270" s="199"/>
      <c r="F270" s="199"/>
      <c r="G270" s="199"/>
      <c r="H270" s="199"/>
      <c r="I270" s="199"/>
      <c r="J270" s="199"/>
      <c r="K270" s="199"/>
      <c r="L270" s="199"/>
      <c r="M270" s="199"/>
      <c r="N270" s="199"/>
      <c r="O270" s="199"/>
      <c r="P270" s="199"/>
      <c r="Q270" s="199"/>
      <c r="R270" s="199"/>
      <c r="S270" s="199"/>
      <c r="T270" s="199"/>
      <c r="U270" s="199"/>
      <c r="V270" s="199"/>
      <c r="W270" s="199"/>
      <c r="X270" s="199"/>
      <c r="Y270" s="199"/>
      <c r="Z270" s="199"/>
    </row>
    <row r="271" spans="1:26" x14ac:dyDescent="0.25">
      <c r="A271" s="199"/>
      <c r="B271" s="199"/>
      <c r="C271" s="199"/>
      <c r="D271" s="199"/>
      <c r="E271" s="199"/>
      <c r="F271" s="199"/>
      <c r="G271" s="199"/>
      <c r="H271" s="199"/>
      <c r="I271" s="199"/>
      <c r="J271" s="199"/>
      <c r="K271" s="199"/>
      <c r="L271" s="199"/>
      <c r="M271" s="199"/>
      <c r="N271" s="199"/>
      <c r="O271" s="199"/>
      <c r="P271" s="199"/>
      <c r="Q271" s="199"/>
      <c r="R271" s="199"/>
      <c r="S271" s="199"/>
      <c r="T271" s="199"/>
      <c r="U271" s="199"/>
      <c r="V271" s="199"/>
      <c r="W271" s="199"/>
      <c r="X271" s="199"/>
      <c r="Y271" s="199"/>
      <c r="Z271" s="199"/>
    </row>
    <row r="272" spans="1:26" x14ac:dyDescent="0.25">
      <c r="A272" s="199"/>
      <c r="B272" s="199"/>
      <c r="C272" s="199"/>
      <c r="D272" s="199"/>
      <c r="E272" s="199"/>
      <c r="F272" s="199"/>
      <c r="G272" s="199"/>
      <c r="H272" s="199"/>
      <c r="I272" s="199"/>
      <c r="J272" s="199"/>
      <c r="K272" s="199"/>
      <c r="L272" s="199"/>
      <c r="M272" s="199"/>
      <c r="N272" s="199"/>
      <c r="O272" s="199"/>
      <c r="P272" s="199"/>
      <c r="Q272" s="199"/>
      <c r="R272" s="199"/>
      <c r="S272" s="199"/>
      <c r="T272" s="199"/>
      <c r="U272" s="199"/>
      <c r="V272" s="199"/>
      <c r="W272" s="199"/>
      <c r="X272" s="199"/>
      <c r="Y272" s="199"/>
      <c r="Z272" s="199"/>
    </row>
    <row r="273" spans="1:26" x14ac:dyDescent="0.25">
      <c r="A273" s="199"/>
      <c r="B273" s="199"/>
      <c r="C273" s="199"/>
      <c r="D273" s="199"/>
      <c r="E273" s="199"/>
      <c r="F273" s="199"/>
      <c r="G273" s="199"/>
      <c r="H273" s="199"/>
      <c r="I273" s="199"/>
      <c r="J273" s="199"/>
      <c r="K273" s="199"/>
      <c r="L273" s="199"/>
      <c r="M273" s="199"/>
      <c r="N273" s="199"/>
      <c r="O273" s="199"/>
      <c r="P273" s="199"/>
      <c r="Q273" s="199"/>
      <c r="R273" s="199"/>
      <c r="S273" s="199"/>
      <c r="T273" s="199"/>
      <c r="U273" s="199"/>
      <c r="V273" s="199"/>
      <c r="W273" s="199"/>
      <c r="X273" s="199"/>
      <c r="Y273" s="199"/>
      <c r="Z273" s="199"/>
    </row>
    <row r="274" spans="1:26" x14ac:dyDescent="0.25">
      <c r="A274" s="199"/>
      <c r="B274" s="199"/>
      <c r="C274" s="199"/>
      <c r="D274" s="199"/>
      <c r="E274" s="199"/>
      <c r="F274" s="199"/>
      <c r="G274" s="199"/>
      <c r="H274" s="199"/>
      <c r="I274" s="199"/>
      <c r="J274" s="199"/>
      <c r="K274" s="199"/>
      <c r="L274" s="199"/>
      <c r="M274" s="199"/>
      <c r="N274" s="199"/>
      <c r="O274" s="199"/>
      <c r="P274" s="199"/>
      <c r="Q274" s="199"/>
      <c r="R274" s="199"/>
      <c r="S274" s="199"/>
      <c r="T274" s="199"/>
      <c r="U274" s="199"/>
      <c r="V274" s="199"/>
      <c r="W274" s="199"/>
      <c r="X274" s="199"/>
      <c r="Y274" s="199"/>
      <c r="Z274" s="199"/>
    </row>
    <row r="275" spans="1:26" x14ac:dyDescent="0.25">
      <c r="A275" s="199"/>
      <c r="B275" s="199"/>
      <c r="C275" s="199"/>
      <c r="D275" s="199"/>
      <c r="E275" s="199"/>
      <c r="F275" s="199"/>
      <c r="G275" s="199"/>
      <c r="H275" s="199"/>
      <c r="I275" s="199"/>
      <c r="J275" s="199"/>
      <c r="K275" s="199"/>
      <c r="L275" s="199"/>
      <c r="M275" s="199"/>
      <c r="N275" s="199"/>
      <c r="O275" s="199"/>
      <c r="P275" s="199"/>
      <c r="Q275" s="199"/>
      <c r="R275" s="199"/>
      <c r="S275" s="199"/>
      <c r="T275" s="199"/>
      <c r="U275" s="199"/>
      <c r="V275" s="199"/>
      <c r="W275" s="199"/>
      <c r="X275" s="199"/>
      <c r="Y275" s="199"/>
      <c r="Z275" s="199"/>
    </row>
    <row r="276" spans="1:26" x14ac:dyDescent="0.25">
      <c r="A276" s="199"/>
      <c r="B276" s="199"/>
      <c r="C276" s="199"/>
      <c r="D276" s="199"/>
      <c r="E276" s="199"/>
      <c r="F276" s="199"/>
      <c r="G276" s="199"/>
      <c r="H276" s="199"/>
      <c r="I276" s="199"/>
      <c r="J276" s="199"/>
      <c r="K276" s="199"/>
      <c r="L276" s="199"/>
      <c r="M276" s="199"/>
      <c r="N276" s="199"/>
      <c r="O276" s="199"/>
      <c r="P276" s="199"/>
      <c r="Q276" s="199"/>
      <c r="R276" s="199"/>
      <c r="S276" s="199"/>
      <c r="T276" s="199"/>
      <c r="U276" s="199"/>
      <c r="V276" s="199"/>
      <c r="W276" s="199"/>
      <c r="X276" s="199"/>
      <c r="Y276" s="199"/>
      <c r="Z276" s="199"/>
    </row>
    <row r="277" spans="1:26" x14ac:dyDescent="0.25">
      <c r="A277" s="199"/>
      <c r="B277" s="199"/>
      <c r="C277" s="199"/>
      <c r="D277" s="199"/>
      <c r="E277" s="199"/>
      <c r="F277" s="199"/>
      <c r="G277" s="199"/>
      <c r="H277" s="199"/>
      <c r="I277" s="199"/>
      <c r="J277" s="199"/>
      <c r="K277" s="199"/>
      <c r="L277" s="199"/>
      <c r="M277" s="199"/>
      <c r="N277" s="199"/>
      <c r="O277" s="199"/>
      <c r="P277" s="199"/>
      <c r="Q277" s="199"/>
      <c r="R277" s="199"/>
      <c r="S277" s="199"/>
      <c r="T277" s="199"/>
      <c r="U277" s="199"/>
      <c r="V277" s="199"/>
      <c r="W277" s="199"/>
      <c r="X277" s="199"/>
      <c r="Y277" s="199"/>
      <c r="Z277" s="199"/>
    </row>
    <row r="278" spans="1:26" x14ac:dyDescent="0.25">
      <c r="A278" s="199"/>
      <c r="B278" s="199"/>
      <c r="C278" s="199"/>
      <c r="D278" s="199"/>
      <c r="E278" s="199"/>
      <c r="F278" s="199"/>
      <c r="G278" s="199"/>
      <c r="H278" s="199"/>
      <c r="I278" s="199"/>
      <c r="J278" s="199"/>
      <c r="K278" s="199"/>
      <c r="L278" s="199"/>
      <c r="M278" s="199"/>
      <c r="N278" s="199"/>
      <c r="O278" s="199"/>
      <c r="P278" s="199"/>
      <c r="Q278" s="199"/>
      <c r="R278" s="199"/>
      <c r="S278" s="199"/>
      <c r="T278" s="199"/>
      <c r="U278" s="199"/>
      <c r="V278" s="199"/>
      <c r="W278" s="199"/>
      <c r="X278" s="199"/>
      <c r="Y278" s="199"/>
      <c r="Z278" s="199"/>
    </row>
    <row r="279" spans="1:26" x14ac:dyDescent="0.25">
      <c r="A279" s="199"/>
      <c r="B279" s="199"/>
      <c r="C279" s="199"/>
      <c r="D279" s="199"/>
      <c r="E279" s="199"/>
      <c r="F279" s="199"/>
      <c r="G279" s="199"/>
      <c r="H279" s="199"/>
      <c r="I279" s="199"/>
      <c r="J279" s="199"/>
      <c r="K279" s="199"/>
      <c r="L279" s="199"/>
      <c r="M279" s="199"/>
      <c r="N279" s="199"/>
      <c r="O279" s="199"/>
      <c r="P279" s="199"/>
      <c r="Q279" s="199"/>
      <c r="R279" s="199"/>
      <c r="S279" s="199"/>
      <c r="T279" s="199"/>
      <c r="U279" s="199"/>
      <c r="V279" s="199"/>
      <c r="W279" s="199"/>
      <c r="X279" s="199"/>
      <c r="Y279" s="199"/>
      <c r="Z279" s="199"/>
    </row>
    <row r="280" spans="1:26" x14ac:dyDescent="0.25">
      <c r="A280" s="199"/>
      <c r="B280" s="199"/>
      <c r="C280" s="199"/>
      <c r="D280" s="199"/>
      <c r="E280" s="199"/>
      <c r="F280" s="199"/>
      <c r="G280" s="199"/>
      <c r="H280" s="199"/>
      <c r="I280" s="199"/>
      <c r="J280" s="199"/>
      <c r="K280" s="199"/>
      <c r="L280" s="199"/>
      <c r="M280" s="199"/>
      <c r="N280" s="199"/>
      <c r="O280" s="199"/>
      <c r="P280" s="199"/>
      <c r="Q280" s="199"/>
      <c r="R280" s="199"/>
      <c r="S280" s="199"/>
      <c r="T280" s="199"/>
      <c r="U280" s="199"/>
      <c r="V280" s="199"/>
      <c r="W280" s="199"/>
      <c r="X280" s="199"/>
      <c r="Y280" s="199"/>
      <c r="Z280" s="199"/>
    </row>
    <row r="281" spans="1:26" x14ac:dyDescent="0.25">
      <c r="A281" s="199"/>
      <c r="B281" s="199"/>
      <c r="C281" s="199"/>
      <c r="D281" s="199"/>
      <c r="E281" s="199"/>
      <c r="F281" s="199"/>
      <c r="G281" s="199"/>
      <c r="H281" s="199"/>
      <c r="I281" s="199"/>
      <c r="J281" s="199"/>
      <c r="K281" s="199"/>
      <c r="L281" s="199"/>
      <c r="M281" s="199"/>
      <c r="N281" s="199"/>
      <c r="O281" s="199"/>
      <c r="P281" s="199"/>
      <c r="Q281" s="199"/>
      <c r="R281" s="199"/>
      <c r="S281" s="199"/>
      <c r="T281" s="199"/>
      <c r="U281" s="199"/>
      <c r="V281" s="199"/>
      <c r="W281" s="199"/>
      <c r="X281" s="199"/>
      <c r="Y281" s="199"/>
      <c r="Z281" s="199"/>
    </row>
    <row r="282" spans="1:26" x14ac:dyDescent="0.25">
      <c r="A282" s="199"/>
      <c r="B282" s="199"/>
      <c r="C282" s="199"/>
      <c r="D282" s="199"/>
      <c r="E282" s="199"/>
      <c r="F282" s="199"/>
      <c r="G282" s="199"/>
      <c r="H282" s="199"/>
      <c r="I282" s="199"/>
      <c r="J282" s="199"/>
      <c r="K282" s="199"/>
      <c r="L282" s="199"/>
      <c r="M282" s="199"/>
      <c r="N282" s="199"/>
      <c r="O282" s="199"/>
      <c r="P282" s="199"/>
      <c r="Q282" s="199"/>
      <c r="R282" s="199"/>
      <c r="S282" s="199"/>
      <c r="T282" s="199"/>
      <c r="U282" s="199"/>
      <c r="V282" s="199"/>
      <c r="W282" s="199"/>
      <c r="X282" s="199"/>
      <c r="Y282" s="199"/>
      <c r="Z282" s="199"/>
    </row>
    <row r="283" spans="1:26" x14ac:dyDescent="0.25">
      <c r="A283" s="199"/>
      <c r="B283" s="199"/>
      <c r="C283" s="199"/>
      <c r="D283" s="199"/>
      <c r="E283" s="199"/>
      <c r="F283" s="199"/>
      <c r="G283" s="199"/>
      <c r="H283" s="199"/>
      <c r="I283" s="199"/>
      <c r="J283" s="199"/>
      <c r="K283" s="199"/>
      <c r="L283" s="199"/>
      <c r="M283" s="199"/>
      <c r="N283" s="199"/>
      <c r="O283" s="199"/>
      <c r="P283" s="199"/>
      <c r="Q283" s="199"/>
      <c r="R283" s="199"/>
      <c r="S283" s="199"/>
      <c r="T283" s="199"/>
      <c r="U283" s="199"/>
      <c r="V283" s="199"/>
      <c r="W283" s="199"/>
      <c r="X283" s="199"/>
      <c r="Y283" s="199"/>
      <c r="Z283" s="199"/>
    </row>
    <row r="284" spans="1:26" x14ac:dyDescent="0.25">
      <c r="A284" s="199"/>
      <c r="B284" s="199"/>
      <c r="C284" s="199"/>
      <c r="D284" s="199"/>
      <c r="E284" s="199"/>
      <c r="F284" s="199"/>
      <c r="G284" s="199"/>
      <c r="H284" s="199"/>
      <c r="I284" s="199"/>
      <c r="J284" s="199"/>
      <c r="K284" s="199"/>
      <c r="L284" s="199"/>
      <c r="M284" s="199"/>
      <c r="N284" s="199"/>
      <c r="O284" s="199"/>
      <c r="P284" s="199"/>
      <c r="Q284" s="199"/>
      <c r="R284" s="199"/>
      <c r="S284" s="199"/>
      <c r="T284" s="199"/>
      <c r="U284" s="199"/>
      <c r="V284" s="199"/>
      <c r="W284" s="199"/>
      <c r="X284" s="199"/>
      <c r="Y284" s="199"/>
      <c r="Z284" s="199"/>
    </row>
    <row r="285" spans="1:26" x14ac:dyDescent="0.25">
      <c r="A285" s="199"/>
      <c r="B285" s="199"/>
      <c r="C285" s="199"/>
      <c r="D285" s="199"/>
      <c r="E285" s="199"/>
      <c r="F285" s="199"/>
      <c r="G285" s="199"/>
      <c r="H285" s="199"/>
      <c r="I285" s="199"/>
      <c r="J285" s="199"/>
      <c r="K285" s="199"/>
      <c r="L285" s="199"/>
      <c r="M285" s="199"/>
      <c r="N285" s="199"/>
      <c r="O285" s="199"/>
      <c r="P285" s="199"/>
      <c r="Q285" s="199"/>
      <c r="R285" s="199"/>
      <c r="S285" s="199"/>
      <c r="T285" s="199"/>
      <c r="U285" s="199"/>
      <c r="V285" s="199"/>
      <c r="W285" s="199"/>
      <c r="X285" s="199"/>
      <c r="Y285" s="199"/>
      <c r="Z285" s="199"/>
    </row>
    <row r="286" spans="1:26" x14ac:dyDescent="0.25">
      <c r="A286" s="199"/>
      <c r="B286" s="199"/>
      <c r="C286" s="199"/>
      <c r="D286" s="199"/>
      <c r="E286" s="199"/>
      <c r="F286" s="199"/>
      <c r="G286" s="199"/>
      <c r="H286" s="199"/>
      <c r="I286" s="199"/>
      <c r="J286" s="199"/>
      <c r="K286" s="199"/>
      <c r="L286" s="199"/>
      <c r="M286" s="199"/>
      <c r="N286" s="199"/>
      <c r="O286" s="199"/>
      <c r="P286" s="199"/>
      <c r="Q286" s="199"/>
      <c r="R286" s="199"/>
      <c r="S286" s="199"/>
      <c r="T286" s="199"/>
      <c r="U286" s="199"/>
      <c r="V286" s="199"/>
      <c r="W286" s="199"/>
      <c r="X286" s="199"/>
      <c r="Y286" s="199"/>
      <c r="Z286" s="199"/>
    </row>
    <row r="287" spans="1:26" x14ac:dyDescent="0.25">
      <c r="A287" s="199"/>
      <c r="B287" s="199"/>
      <c r="C287" s="199"/>
      <c r="D287" s="199"/>
      <c r="E287" s="199"/>
      <c r="F287" s="199"/>
      <c r="G287" s="199"/>
      <c r="H287" s="199"/>
      <c r="I287" s="199"/>
      <c r="J287" s="199"/>
      <c r="K287" s="199"/>
      <c r="L287" s="199"/>
      <c r="M287" s="199"/>
      <c r="N287" s="199"/>
      <c r="O287" s="199"/>
      <c r="P287" s="199"/>
      <c r="Q287" s="199"/>
      <c r="R287" s="199"/>
      <c r="S287" s="199"/>
      <c r="T287" s="199"/>
      <c r="U287" s="199"/>
      <c r="V287" s="199"/>
      <c r="W287" s="199"/>
      <c r="X287" s="199"/>
      <c r="Y287" s="199"/>
      <c r="Z287" s="199"/>
    </row>
    <row r="288" spans="1:26" x14ac:dyDescent="0.25">
      <c r="A288" s="199"/>
      <c r="B288" s="199"/>
      <c r="C288" s="199"/>
      <c r="D288" s="199"/>
      <c r="E288" s="199"/>
      <c r="F288" s="199"/>
      <c r="G288" s="199"/>
      <c r="H288" s="199"/>
      <c r="I288" s="199"/>
      <c r="J288" s="199"/>
      <c r="K288" s="199"/>
      <c r="L288" s="199"/>
      <c r="M288" s="199"/>
      <c r="N288" s="199"/>
      <c r="O288" s="199"/>
      <c r="P288" s="199"/>
      <c r="Q288" s="199"/>
      <c r="R288" s="199"/>
      <c r="S288" s="199"/>
      <c r="T288" s="199"/>
      <c r="U288" s="199"/>
      <c r="V288" s="199"/>
      <c r="W288" s="199"/>
      <c r="X288" s="199"/>
      <c r="Y288" s="199"/>
      <c r="Z288" s="199"/>
    </row>
    <row r="289" spans="1:26" x14ac:dyDescent="0.25">
      <c r="A289" s="199"/>
      <c r="B289" s="199"/>
      <c r="C289" s="199"/>
      <c r="D289" s="199"/>
      <c r="E289" s="199"/>
      <c r="F289" s="199"/>
      <c r="G289" s="199"/>
      <c r="H289" s="199"/>
      <c r="I289" s="199"/>
      <c r="J289" s="199"/>
      <c r="K289" s="199"/>
      <c r="L289" s="199"/>
      <c r="M289" s="199"/>
      <c r="N289" s="199"/>
      <c r="O289" s="199"/>
      <c r="P289" s="199"/>
      <c r="Q289" s="199"/>
      <c r="R289" s="199"/>
      <c r="S289" s="199"/>
      <c r="T289" s="199"/>
      <c r="U289" s="199"/>
      <c r="V289" s="199"/>
      <c r="W289" s="199"/>
      <c r="X289" s="199"/>
      <c r="Y289" s="199"/>
      <c r="Z289" s="199"/>
    </row>
    <row r="290" spans="1:26" x14ac:dyDescent="0.25">
      <c r="A290" s="199"/>
      <c r="B290" s="199"/>
      <c r="C290" s="199"/>
      <c r="D290" s="199"/>
      <c r="E290" s="199"/>
      <c r="F290" s="199"/>
      <c r="G290" s="199"/>
      <c r="H290" s="199"/>
      <c r="I290" s="199"/>
      <c r="J290" s="199"/>
      <c r="K290" s="199"/>
      <c r="L290" s="199"/>
      <c r="M290" s="199"/>
      <c r="N290" s="199"/>
      <c r="O290" s="199"/>
      <c r="P290" s="199"/>
      <c r="Q290" s="199"/>
      <c r="R290" s="199"/>
      <c r="S290" s="199"/>
      <c r="T290" s="199"/>
      <c r="U290" s="199"/>
      <c r="V290" s="199"/>
      <c r="W290" s="199"/>
      <c r="X290" s="199"/>
      <c r="Y290" s="199"/>
      <c r="Z290" s="199"/>
    </row>
    <row r="291" spans="1:26" x14ac:dyDescent="0.25">
      <c r="A291" s="199"/>
      <c r="B291" s="199"/>
      <c r="C291" s="199"/>
      <c r="D291" s="199"/>
      <c r="E291" s="199"/>
      <c r="F291" s="199"/>
      <c r="G291" s="199"/>
      <c r="H291" s="199"/>
      <c r="I291" s="199"/>
      <c r="J291" s="199"/>
      <c r="K291" s="199"/>
      <c r="L291" s="199"/>
      <c r="M291" s="199"/>
      <c r="N291" s="199"/>
      <c r="O291" s="199"/>
      <c r="P291" s="199"/>
      <c r="Q291" s="199"/>
      <c r="R291" s="199"/>
      <c r="S291" s="199"/>
      <c r="T291" s="199"/>
      <c r="U291" s="199"/>
      <c r="V291" s="199"/>
      <c r="W291" s="199"/>
      <c r="X291" s="199"/>
      <c r="Y291" s="199"/>
      <c r="Z291" s="199"/>
    </row>
    <row r="292" spans="1:26" x14ac:dyDescent="0.25">
      <c r="A292" s="199"/>
      <c r="B292" s="199"/>
      <c r="C292" s="199"/>
      <c r="D292" s="199"/>
      <c r="E292" s="199"/>
      <c r="F292" s="199"/>
      <c r="G292" s="199"/>
      <c r="H292" s="199"/>
      <c r="I292" s="199"/>
      <c r="J292" s="199"/>
      <c r="K292" s="199"/>
      <c r="L292" s="199"/>
      <c r="M292" s="199"/>
      <c r="N292" s="199"/>
      <c r="O292" s="199"/>
      <c r="P292" s="199"/>
      <c r="Q292" s="199"/>
      <c r="R292" s="199"/>
      <c r="S292" s="199"/>
      <c r="T292" s="199"/>
      <c r="U292" s="199"/>
      <c r="V292" s="199"/>
      <c r="W292" s="199"/>
      <c r="X292" s="199"/>
      <c r="Y292" s="199"/>
      <c r="Z292" s="199"/>
    </row>
    <row r="293" spans="1:26" x14ac:dyDescent="0.25">
      <c r="A293" s="199"/>
      <c r="B293" s="199"/>
      <c r="C293" s="199"/>
      <c r="D293" s="199"/>
      <c r="E293" s="199"/>
      <c r="F293" s="199"/>
      <c r="G293" s="199"/>
      <c r="H293" s="199"/>
      <c r="I293" s="199"/>
      <c r="J293" s="199"/>
      <c r="K293" s="199"/>
      <c r="L293" s="199"/>
      <c r="M293" s="199"/>
      <c r="N293" s="199"/>
      <c r="O293" s="199"/>
      <c r="P293" s="199"/>
      <c r="Q293" s="199"/>
      <c r="R293" s="199"/>
      <c r="S293" s="199"/>
      <c r="T293" s="199"/>
      <c r="U293" s="199"/>
      <c r="V293" s="199"/>
      <c r="W293" s="199"/>
      <c r="X293" s="199"/>
      <c r="Y293" s="199"/>
      <c r="Z293" s="199"/>
    </row>
    <row r="294" spans="1:26" x14ac:dyDescent="0.25">
      <c r="A294" s="199"/>
      <c r="B294" s="199"/>
      <c r="C294" s="199"/>
      <c r="D294" s="199"/>
      <c r="E294" s="199"/>
      <c r="F294" s="199"/>
      <c r="G294" s="199"/>
      <c r="H294" s="199"/>
      <c r="I294" s="199"/>
      <c r="J294" s="199"/>
      <c r="K294" s="199"/>
      <c r="L294" s="199"/>
      <c r="M294" s="199"/>
      <c r="N294" s="199"/>
      <c r="O294" s="199"/>
      <c r="P294" s="199"/>
      <c r="Q294" s="199"/>
      <c r="R294" s="199"/>
      <c r="S294" s="199"/>
      <c r="T294" s="199"/>
      <c r="U294" s="199"/>
      <c r="V294" s="199"/>
      <c r="W294" s="199"/>
      <c r="X294" s="199"/>
      <c r="Y294" s="199"/>
      <c r="Z294" s="199"/>
    </row>
    <row r="295" spans="1:26" x14ac:dyDescent="0.25">
      <c r="A295" s="199"/>
      <c r="B295" s="199"/>
      <c r="C295" s="199"/>
      <c r="D295" s="199"/>
      <c r="E295" s="199"/>
      <c r="F295" s="199"/>
      <c r="G295" s="199"/>
      <c r="H295" s="199"/>
      <c r="I295" s="199"/>
      <c r="J295" s="199"/>
      <c r="K295" s="199"/>
      <c r="L295" s="199"/>
      <c r="M295" s="199"/>
      <c r="N295" s="199"/>
      <c r="O295" s="199"/>
      <c r="P295" s="199"/>
      <c r="Q295" s="199"/>
      <c r="R295" s="199"/>
      <c r="S295" s="199"/>
      <c r="T295" s="199"/>
      <c r="U295" s="199"/>
      <c r="V295" s="199"/>
      <c r="W295" s="199"/>
      <c r="X295" s="199"/>
      <c r="Y295" s="199"/>
      <c r="Z295" s="199"/>
    </row>
    <row r="296" spans="1:26" x14ac:dyDescent="0.25">
      <c r="A296" s="199"/>
      <c r="B296" s="199"/>
      <c r="C296" s="199"/>
      <c r="D296" s="199"/>
      <c r="E296" s="199"/>
      <c r="F296" s="199"/>
      <c r="G296" s="199"/>
      <c r="H296" s="199"/>
      <c r="I296" s="199"/>
      <c r="J296" s="199"/>
      <c r="K296" s="199"/>
      <c r="L296" s="199"/>
      <c r="M296" s="199"/>
      <c r="N296" s="199"/>
      <c r="O296" s="199"/>
      <c r="P296" s="199"/>
      <c r="Q296" s="199"/>
      <c r="R296" s="199"/>
      <c r="S296" s="199"/>
      <c r="T296" s="199"/>
      <c r="U296" s="199"/>
      <c r="V296" s="199"/>
      <c r="W296" s="199"/>
      <c r="X296" s="199"/>
      <c r="Y296" s="199"/>
      <c r="Z296" s="199"/>
    </row>
    <row r="297" spans="1:26" x14ac:dyDescent="0.25">
      <c r="A297" s="199"/>
      <c r="B297" s="199"/>
      <c r="C297" s="199"/>
      <c r="D297" s="199"/>
      <c r="E297" s="199"/>
      <c r="F297" s="199"/>
      <c r="G297" s="199"/>
      <c r="H297" s="199"/>
      <c r="I297" s="199"/>
      <c r="J297" s="199"/>
      <c r="K297" s="199"/>
      <c r="L297" s="199"/>
      <c r="M297" s="199"/>
      <c r="N297" s="199"/>
      <c r="O297" s="199"/>
      <c r="P297" s="199"/>
      <c r="Q297" s="199"/>
      <c r="R297" s="199"/>
      <c r="S297" s="199"/>
      <c r="T297" s="199"/>
      <c r="U297" s="199"/>
      <c r="V297" s="199"/>
      <c r="W297" s="199"/>
      <c r="X297" s="199"/>
      <c r="Y297" s="199"/>
      <c r="Z297" s="199"/>
    </row>
    <row r="298" spans="1:26" x14ac:dyDescent="0.25">
      <c r="A298" s="199"/>
      <c r="B298" s="199"/>
      <c r="C298" s="199"/>
      <c r="D298" s="199"/>
      <c r="E298" s="199"/>
      <c r="F298" s="199"/>
      <c r="G298" s="199"/>
      <c r="H298" s="199"/>
      <c r="I298" s="199"/>
      <c r="J298" s="199"/>
      <c r="K298" s="199"/>
      <c r="L298" s="199"/>
      <c r="M298" s="199"/>
      <c r="N298" s="199"/>
      <c r="O298" s="199"/>
      <c r="P298" s="199"/>
      <c r="Q298" s="199"/>
      <c r="R298" s="199"/>
      <c r="S298" s="199"/>
      <c r="T298" s="199"/>
      <c r="U298" s="199"/>
      <c r="V298" s="199"/>
      <c r="W298" s="199"/>
      <c r="X298" s="199"/>
      <c r="Y298" s="199"/>
      <c r="Z298" s="199"/>
    </row>
    <row r="299" spans="1:26" x14ac:dyDescent="0.25">
      <c r="A299" s="199"/>
      <c r="B299" s="199"/>
      <c r="C299" s="199"/>
      <c r="D299" s="199"/>
      <c r="E299" s="199"/>
      <c r="F299" s="199"/>
      <c r="G299" s="199"/>
      <c r="H299" s="199"/>
      <c r="I299" s="199"/>
      <c r="J299" s="199"/>
      <c r="K299" s="199"/>
      <c r="L299" s="199"/>
      <c r="M299" s="199"/>
      <c r="N299" s="199"/>
      <c r="O299" s="199"/>
      <c r="P299" s="199"/>
      <c r="Q299" s="199"/>
      <c r="R299" s="199"/>
      <c r="S299" s="199"/>
      <c r="T299" s="199"/>
      <c r="U299" s="199"/>
      <c r="V299" s="199"/>
      <c r="W299" s="199"/>
      <c r="X299" s="199"/>
      <c r="Y299" s="199"/>
      <c r="Z299" s="199"/>
    </row>
    <row r="300" spans="1:26" x14ac:dyDescent="0.25">
      <c r="A300" s="199"/>
      <c r="B300" s="199"/>
      <c r="C300" s="199"/>
      <c r="D300" s="199"/>
      <c r="E300" s="199"/>
      <c r="F300" s="199"/>
      <c r="G300" s="199"/>
      <c r="H300" s="199"/>
      <c r="I300" s="199"/>
      <c r="J300" s="199"/>
      <c r="K300" s="199"/>
      <c r="L300" s="199"/>
      <c r="M300" s="199"/>
      <c r="N300" s="199"/>
      <c r="O300" s="199"/>
      <c r="P300" s="199"/>
      <c r="Q300" s="199"/>
      <c r="R300" s="199"/>
      <c r="S300" s="199"/>
      <c r="T300" s="199"/>
      <c r="U300" s="199"/>
      <c r="V300" s="199"/>
      <c r="W300" s="199"/>
      <c r="X300" s="199"/>
      <c r="Y300" s="199"/>
      <c r="Z300" s="199"/>
    </row>
    <row r="301" spans="1:26" x14ac:dyDescent="0.25">
      <c r="A301" s="199"/>
      <c r="B301" s="199"/>
      <c r="C301" s="199"/>
      <c r="D301" s="199"/>
      <c r="E301" s="199"/>
      <c r="F301" s="199"/>
      <c r="G301" s="199"/>
      <c r="H301" s="199"/>
      <c r="I301" s="199"/>
      <c r="J301" s="199"/>
      <c r="K301" s="199"/>
      <c r="L301" s="199"/>
      <c r="M301" s="199"/>
      <c r="N301" s="199"/>
      <c r="O301" s="199"/>
      <c r="P301" s="199"/>
      <c r="Q301" s="199"/>
      <c r="R301" s="199"/>
      <c r="S301" s="199"/>
      <c r="T301" s="199"/>
      <c r="U301" s="199"/>
      <c r="V301" s="199"/>
      <c r="W301" s="199"/>
      <c r="X301" s="199"/>
      <c r="Y301" s="199"/>
      <c r="Z301" s="199"/>
    </row>
    <row r="302" spans="1:26" x14ac:dyDescent="0.25">
      <c r="A302" s="199"/>
      <c r="B302" s="199"/>
      <c r="C302" s="199"/>
      <c r="D302" s="199"/>
      <c r="E302" s="199"/>
      <c r="F302" s="199"/>
      <c r="G302" s="199"/>
      <c r="H302" s="199"/>
      <c r="I302" s="199"/>
      <c r="J302" s="199"/>
      <c r="K302" s="199"/>
      <c r="L302" s="199"/>
      <c r="M302" s="199"/>
      <c r="N302" s="199"/>
      <c r="O302" s="199"/>
      <c r="P302" s="199"/>
      <c r="Q302" s="199"/>
      <c r="R302" s="199"/>
      <c r="S302" s="199"/>
      <c r="T302" s="199"/>
      <c r="U302" s="199"/>
      <c r="V302" s="199"/>
      <c r="W302" s="199"/>
      <c r="X302" s="199"/>
      <c r="Y302" s="199"/>
      <c r="Z302" s="199"/>
    </row>
    <row r="303" spans="1:26" x14ac:dyDescent="0.25">
      <c r="A303" s="199"/>
      <c r="B303" s="199"/>
      <c r="C303" s="199"/>
      <c r="D303" s="199"/>
      <c r="E303" s="199"/>
      <c r="F303" s="199"/>
      <c r="G303" s="199"/>
      <c r="H303" s="199"/>
      <c r="I303" s="199"/>
      <c r="J303" s="199"/>
      <c r="K303" s="199"/>
      <c r="L303" s="199"/>
      <c r="M303" s="199"/>
      <c r="N303" s="199"/>
      <c r="O303" s="199"/>
      <c r="P303" s="199"/>
      <c r="Q303" s="199"/>
      <c r="R303" s="199"/>
      <c r="S303" s="199"/>
      <c r="T303" s="199"/>
      <c r="U303" s="199"/>
      <c r="V303" s="199"/>
      <c r="W303" s="199"/>
      <c r="X303" s="199"/>
      <c r="Y303" s="199"/>
      <c r="Z303" s="199"/>
    </row>
    <row r="304" spans="1:26" x14ac:dyDescent="0.25">
      <c r="A304" s="199"/>
      <c r="B304" s="199"/>
      <c r="C304" s="199"/>
      <c r="D304" s="199"/>
      <c r="E304" s="199"/>
      <c r="F304" s="199"/>
      <c r="G304" s="199"/>
      <c r="H304" s="199"/>
      <c r="I304" s="199"/>
      <c r="J304" s="199"/>
      <c r="K304" s="199"/>
      <c r="L304" s="199"/>
      <c r="M304" s="199"/>
      <c r="N304" s="199"/>
      <c r="O304" s="199"/>
      <c r="P304" s="199"/>
      <c r="Q304" s="199"/>
      <c r="R304" s="199"/>
      <c r="S304" s="199"/>
      <c r="T304" s="199"/>
      <c r="U304" s="199"/>
      <c r="V304" s="199"/>
      <c r="W304" s="199"/>
      <c r="X304" s="199"/>
      <c r="Y304" s="199"/>
      <c r="Z304" s="199"/>
    </row>
    <row r="305" spans="1:26" x14ac:dyDescent="0.25">
      <c r="A305" s="199"/>
      <c r="B305" s="199"/>
      <c r="C305" s="199"/>
      <c r="D305" s="199"/>
      <c r="E305" s="199"/>
      <c r="F305" s="199"/>
      <c r="G305" s="199"/>
      <c r="H305" s="199"/>
      <c r="I305" s="199"/>
      <c r="J305" s="199"/>
      <c r="K305" s="199"/>
      <c r="L305" s="199"/>
      <c r="M305" s="199"/>
      <c r="N305" s="199"/>
      <c r="O305" s="199"/>
      <c r="P305" s="199"/>
      <c r="Q305" s="199"/>
      <c r="R305" s="199"/>
      <c r="S305" s="199"/>
      <c r="T305" s="199"/>
      <c r="U305" s="199"/>
      <c r="V305" s="199"/>
      <c r="W305" s="199"/>
      <c r="X305" s="199"/>
      <c r="Y305" s="199"/>
      <c r="Z305" s="199"/>
    </row>
    <row r="306" spans="1:26" x14ac:dyDescent="0.25">
      <c r="A306" s="199"/>
      <c r="B306" s="199"/>
      <c r="C306" s="199"/>
      <c r="D306" s="199"/>
      <c r="E306" s="199"/>
      <c r="F306" s="199"/>
      <c r="G306" s="199"/>
      <c r="H306" s="199"/>
      <c r="I306" s="199"/>
      <c r="J306" s="199"/>
      <c r="K306" s="199"/>
      <c r="L306" s="199"/>
      <c r="M306" s="199"/>
      <c r="N306" s="199"/>
      <c r="O306" s="199"/>
      <c r="P306" s="199"/>
      <c r="Q306" s="199"/>
      <c r="R306" s="199"/>
      <c r="S306" s="199"/>
      <c r="T306" s="199"/>
      <c r="U306" s="199"/>
      <c r="V306" s="199"/>
      <c r="W306" s="199"/>
      <c r="X306" s="199"/>
      <c r="Y306" s="199"/>
      <c r="Z306" s="199"/>
    </row>
    <row r="307" spans="1:26" x14ac:dyDescent="0.25">
      <c r="A307" s="199"/>
      <c r="B307" s="199"/>
      <c r="C307" s="199"/>
      <c r="D307" s="199"/>
      <c r="E307" s="199"/>
      <c r="F307" s="199"/>
      <c r="G307" s="199"/>
      <c r="H307" s="199"/>
      <c r="I307" s="199"/>
      <c r="J307" s="199"/>
      <c r="K307" s="199"/>
      <c r="L307" s="199"/>
      <c r="M307" s="199"/>
      <c r="N307" s="199"/>
      <c r="O307" s="199"/>
      <c r="P307" s="199"/>
      <c r="Q307" s="199"/>
      <c r="R307" s="199"/>
      <c r="S307" s="199"/>
      <c r="T307" s="199"/>
      <c r="U307" s="199"/>
      <c r="V307" s="199"/>
      <c r="W307" s="199"/>
      <c r="X307" s="199"/>
      <c r="Y307" s="199"/>
      <c r="Z307" s="199"/>
    </row>
    <row r="308" spans="1:26" x14ac:dyDescent="0.25">
      <c r="A308" s="199"/>
      <c r="B308" s="199"/>
      <c r="C308" s="199"/>
      <c r="D308" s="199"/>
      <c r="E308" s="199"/>
      <c r="F308" s="199"/>
      <c r="G308" s="199"/>
      <c r="H308" s="199"/>
      <c r="I308" s="199"/>
      <c r="J308" s="199"/>
      <c r="K308" s="199"/>
      <c r="L308" s="199"/>
      <c r="M308" s="199"/>
      <c r="N308" s="199"/>
      <c r="O308" s="199"/>
      <c r="P308" s="199"/>
      <c r="Q308" s="199"/>
      <c r="R308" s="199"/>
      <c r="S308" s="199"/>
      <c r="T308" s="199"/>
      <c r="U308" s="199"/>
      <c r="V308" s="199"/>
      <c r="W308" s="199"/>
      <c r="X308" s="199"/>
      <c r="Y308" s="199"/>
      <c r="Z308" s="199"/>
    </row>
    <row r="309" spans="1:26" x14ac:dyDescent="0.25">
      <c r="A309" s="199"/>
      <c r="B309" s="199"/>
      <c r="C309" s="199"/>
      <c r="D309" s="199"/>
      <c r="E309" s="199"/>
      <c r="F309" s="199"/>
      <c r="G309" s="199"/>
      <c r="H309" s="199"/>
      <c r="I309" s="199"/>
      <c r="J309" s="199"/>
      <c r="K309" s="199"/>
      <c r="L309" s="199"/>
      <c r="M309" s="199"/>
      <c r="N309" s="199"/>
      <c r="O309" s="199"/>
      <c r="P309" s="199"/>
      <c r="Q309" s="199"/>
      <c r="R309" s="199"/>
      <c r="S309" s="199"/>
      <c r="T309" s="199"/>
      <c r="U309" s="199"/>
      <c r="V309" s="199"/>
      <c r="W309" s="199"/>
      <c r="X309" s="199"/>
      <c r="Y309" s="199"/>
      <c r="Z309" s="199"/>
    </row>
    <row r="310" spans="1:26" x14ac:dyDescent="0.25">
      <c r="A310" s="199"/>
      <c r="B310" s="199"/>
      <c r="C310" s="199"/>
      <c r="D310" s="199"/>
      <c r="E310" s="199"/>
      <c r="F310" s="199"/>
      <c r="G310" s="199"/>
      <c r="H310" s="199"/>
      <c r="I310" s="199"/>
      <c r="J310" s="199"/>
      <c r="K310" s="199"/>
      <c r="L310" s="199"/>
      <c r="M310" s="199"/>
      <c r="N310" s="199"/>
      <c r="O310" s="199"/>
      <c r="P310" s="199"/>
      <c r="Q310" s="199"/>
      <c r="R310" s="199"/>
      <c r="S310" s="199"/>
      <c r="T310" s="199"/>
      <c r="U310" s="199"/>
      <c r="V310" s="199"/>
      <c r="W310" s="199"/>
      <c r="X310" s="199"/>
      <c r="Y310" s="199"/>
      <c r="Z310" s="199"/>
    </row>
    <row r="311" spans="1:26" x14ac:dyDescent="0.25">
      <c r="A311" s="199"/>
      <c r="B311" s="199"/>
      <c r="C311" s="199"/>
      <c r="D311" s="199"/>
      <c r="E311" s="199"/>
      <c r="F311" s="199"/>
      <c r="G311" s="199"/>
      <c r="H311" s="199"/>
      <c r="I311" s="199"/>
      <c r="J311" s="199"/>
      <c r="K311" s="199"/>
      <c r="L311" s="199"/>
      <c r="M311" s="199"/>
      <c r="N311" s="199"/>
      <c r="O311" s="199"/>
      <c r="P311" s="199"/>
      <c r="Q311" s="199"/>
      <c r="R311" s="199"/>
      <c r="S311" s="199"/>
      <c r="T311" s="199"/>
      <c r="U311" s="199"/>
      <c r="V311" s="199"/>
      <c r="W311" s="199"/>
      <c r="X311" s="199"/>
      <c r="Y311" s="199"/>
      <c r="Z311" s="199"/>
    </row>
    <row r="312" spans="1:26" x14ac:dyDescent="0.25">
      <c r="A312" s="199"/>
      <c r="B312" s="199"/>
      <c r="C312" s="199"/>
      <c r="D312" s="199"/>
      <c r="E312" s="199"/>
      <c r="F312" s="199"/>
      <c r="G312" s="199"/>
      <c r="H312" s="199"/>
      <c r="I312" s="199"/>
      <c r="J312" s="199"/>
      <c r="K312" s="199"/>
      <c r="L312" s="199"/>
      <c r="M312" s="199"/>
      <c r="N312" s="199"/>
      <c r="O312" s="199"/>
      <c r="P312" s="199"/>
      <c r="Q312" s="199"/>
      <c r="R312" s="199"/>
      <c r="S312" s="199"/>
      <c r="T312" s="199"/>
      <c r="U312" s="199"/>
      <c r="V312" s="199"/>
      <c r="W312" s="199"/>
      <c r="X312" s="199"/>
      <c r="Y312" s="199"/>
      <c r="Z312" s="199"/>
    </row>
    <row r="313" spans="1:26" x14ac:dyDescent="0.25">
      <c r="A313" s="199"/>
      <c r="B313" s="199"/>
      <c r="C313" s="199"/>
      <c r="D313" s="199"/>
      <c r="E313" s="199"/>
      <c r="F313" s="199"/>
      <c r="G313" s="199"/>
      <c r="H313" s="199"/>
      <c r="I313" s="199"/>
      <c r="J313" s="199"/>
      <c r="K313" s="199"/>
      <c r="L313" s="199"/>
      <c r="M313" s="199"/>
      <c r="N313" s="199"/>
      <c r="O313" s="199"/>
      <c r="P313" s="199"/>
      <c r="Q313" s="199"/>
      <c r="R313" s="199"/>
      <c r="S313" s="199"/>
      <c r="T313" s="199"/>
      <c r="U313" s="199"/>
      <c r="V313" s="199"/>
      <c r="W313" s="199"/>
      <c r="X313" s="199"/>
      <c r="Y313" s="199"/>
      <c r="Z313" s="199"/>
    </row>
    <row r="314" spans="1:26" x14ac:dyDescent="0.25">
      <c r="A314" s="199"/>
      <c r="B314" s="199"/>
      <c r="C314" s="199"/>
      <c r="D314" s="199"/>
      <c r="E314" s="199"/>
      <c r="F314" s="199"/>
      <c r="G314" s="199"/>
      <c r="H314" s="199"/>
      <c r="I314" s="199"/>
      <c r="J314" s="199"/>
      <c r="K314" s="199"/>
      <c r="L314" s="199"/>
      <c r="M314" s="199"/>
      <c r="N314" s="199"/>
      <c r="O314" s="199"/>
      <c r="P314" s="199"/>
      <c r="Q314" s="199"/>
      <c r="R314" s="199"/>
      <c r="S314" s="199"/>
      <c r="T314" s="199"/>
      <c r="U314" s="199"/>
      <c r="V314" s="199"/>
      <c r="W314" s="199"/>
      <c r="X314" s="199"/>
      <c r="Y314" s="199"/>
      <c r="Z314" s="199"/>
    </row>
    <row r="315" spans="1:26" x14ac:dyDescent="0.25">
      <c r="A315" s="199"/>
      <c r="B315" s="199"/>
      <c r="C315" s="199"/>
      <c r="D315" s="199"/>
      <c r="E315" s="199"/>
      <c r="F315" s="199"/>
      <c r="G315" s="199"/>
      <c r="H315" s="199"/>
      <c r="I315" s="199"/>
      <c r="J315" s="199"/>
      <c r="K315" s="199"/>
      <c r="L315" s="199"/>
      <c r="M315" s="199"/>
      <c r="N315" s="199"/>
      <c r="O315" s="199"/>
      <c r="P315" s="199"/>
      <c r="Q315" s="199"/>
      <c r="R315" s="199"/>
      <c r="S315" s="199"/>
      <c r="T315" s="199"/>
      <c r="U315" s="199"/>
      <c r="V315" s="199"/>
      <c r="W315" s="199"/>
      <c r="X315" s="199"/>
      <c r="Y315" s="199"/>
      <c r="Z315" s="199"/>
    </row>
    <row r="316" spans="1:26" x14ac:dyDescent="0.25">
      <c r="A316" s="199"/>
      <c r="B316" s="199"/>
      <c r="C316" s="199"/>
      <c r="D316" s="199"/>
      <c r="E316" s="199"/>
      <c r="F316" s="199"/>
      <c r="G316" s="199"/>
      <c r="H316" s="199"/>
      <c r="I316" s="199"/>
      <c r="J316" s="199"/>
      <c r="K316" s="199"/>
      <c r="L316" s="199"/>
      <c r="M316" s="199"/>
      <c r="N316" s="199"/>
      <c r="O316" s="199"/>
      <c r="P316" s="199"/>
      <c r="Q316" s="199"/>
      <c r="R316" s="199"/>
      <c r="S316" s="199"/>
      <c r="T316" s="199"/>
      <c r="U316" s="199"/>
      <c r="V316" s="199"/>
      <c r="W316" s="199"/>
      <c r="X316" s="199"/>
      <c r="Y316" s="199"/>
      <c r="Z316" s="199"/>
    </row>
    <row r="317" spans="1:26" x14ac:dyDescent="0.25">
      <c r="A317" s="199"/>
      <c r="B317" s="199"/>
      <c r="C317" s="199"/>
      <c r="D317" s="199"/>
      <c r="E317" s="199"/>
      <c r="F317" s="199"/>
      <c r="G317" s="199"/>
      <c r="H317" s="199"/>
      <c r="I317" s="199"/>
      <c r="J317" s="199"/>
      <c r="K317" s="199"/>
      <c r="L317" s="199"/>
      <c r="M317" s="199"/>
      <c r="N317" s="199"/>
      <c r="O317" s="199"/>
      <c r="P317" s="199"/>
      <c r="Q317" s="199"/>
      <c r="R317" s="199"/>
      <c r="S317" s="199"/>
      <c r="T317" s="199"/>
      <c r="U317" s="199"/>
      <c r="V317" s="199"/>
      <c r="W317" s="199"/>
      <c r="X317" s="199"/>
      <c r="Y317" s="199"/>
      <c r="Z317" s="199"/>
    </row>
    <row r="318" spans="1:26" x14ac:dyDescent="0.25">
      <c r="A318" s="199"/>
      <c r="B318" s="199"/>
      <c r="C318" s="199"/>
      <c r="D318" s="199"/>
      <c r="E318" s="199"/>
      <c r="F318" s="199"/>
      <c r="G318" s="199"/>
      <c r="H318" s="199"/>
      <c r="I318" s="199"/>
      <c r="J318" s="199"/>
      <c r="K318" s="199"/>
      <c r="L318" s="199"/>
      <c r="M318" s="199"/>
      <c r="N318" s="199"/>
      <c r="O318" s="199"/>
      <c r="P318" s="199"/>
      <c r="Q318" s="199"/>
      <c r="R318" s="199"/>
      <c r="S318" s="199"/>
      <c r="T318" s="199"/>
      <c r="U318" s="199"/>
      <c r="V318" s="199"/>
      <c r="W318" s="199"/>
      <c r="X318" s="199"/>
      <c r="Y318" s="199"/>
      <c r="Z318" s="199"/>
    </row>
    <row r="319" spans="1:26" x14ac:dyDescent="0.25">
      <c r="A319" s="199"/>
      <c r="B319" s="199"/>
      <c r="C319" s="199"/>
      <c r="D319" s="199"/>
      <c r="E319" s="199"/>
      <c r="F319" s="199"/>
      <c r="G319" s="199"/>
      <c r="H319" s="199"/>
      <c r="I319" s="199"/>
      <c r="J319" s="199"/>
      <c r="K319" s="199"/>
      <c r="L319" s="199"/>
      <c r="M319" s="199"/>
      <c r="N319" s="199"/>
      <c r="O319" s="199"/>
      <c r="P319" s="199"/>
      <c r="Q319" s="199"/>
      <c r="R319" s="199"/>
      <c r="S319" s="199"/>
      <c r="T319" s="199"/>
      <c r="U319" s="199"/>
      <c r="V319" s="199"/>
      <c r="W319" s="199"/>
      <c r="X319" s="199"/>
      <c r="Y319" s="199"/>
      <c r="Z319" s="199"/>
    </row>
    <row r="320" spans="1:26" x14ac:dyDescent="0.25">
      <c r="A320" s="199"/>
      <c r="B320" s="199"/>
      <c r="C320" s="199"/>
      <c r="D320" s="199"/>
      <c r="E320" s="199"/>
      <c r="F320" s="199"/>
      <c r="G320" s="199"/>
      <c r="H320" s="199"/>
      <c r="I320" s="199"/>
      <c r="J320" s="199"/>
      <c r="K320" s="199"/>
      <c r="L320" s="199"/>
      <c r="M320" s="199"/>
      <c r="N320" s="199"/>
      <c r="O320" s="199"/>
      <c r="P320" s="199"/>
      <c r="Q320" s="199"/>
      <c r="R320" s="199"/>
      <c r="S320" s="199"/>
      <c r="T320" s="199"/>
      <c r="U320" s="199"/>
      <c r="V320" s="199"/>
      <c r="W320" s="199"/>
      <c r="X320" s="199"/>
      <c r="Y320" s="199"/>
      <c r="Z320" s="199"/>
    </row>
    <row r="321" spans="1:26" x14ac:dyDescent="0.25">
      <c r="A321" s="199"/>
      <c r="B321" s="199"/>
      <c r="C321" s="199"/>
      <c r="D321" s="199"/>
      <c r="E321" s="199"/>
      <c r="F321" s="199"/>
      <c r="G321" s="199"/>
      <c r="H321" s="199"/>
      <c r="I321" s="199"/>
      <c r="J321" s="199"/>
      <c r="K321" s="199"/>
      <c r="L321" s="199"/>
      <c r="M321" s="199"/>
      <c r="N321" s="199"/>
      <c r="O321" s="199"/>
      <c r="P321" s="199"/>
      <c r="Q321" s="199"/>
      <c r="R321" s="199"/>
      <c r="S321" s="199"/>
      <c r="T321" s="199"/>
      <c r="U321" s="199"/>
      <c r="V321" s="199"/>
      <c r="W321" s="199"/>
      <c r="X321" s="199"/>
      <c r="Y321" s="199"/>
      <c r="Z321" s="199"/>
    </row>
    <row r="322" spans="1:26" x14ac:dyDescent="0.25">
      <c r="A322" s="199"/>
      <c r="B322" s="199"/>
      <c r="C322" s="199"/>
      <c r="D322" s="199"/>
      <c r="E322" s="199"/>
      <c r="F322" s="199"/>
      <c r="G322" s="199"/>
      <c r="H322" s="199"/>
      <c r="I322" s="199"/>
      <c r="J322" s="199"/>
      <c r="K322" s="199"/>
      <c r="L322" s="199"/>
      <c r="M322" s="199"/>
      <c r="N322" s="199"/>
      <c r="O322" s="199"/>
      <c r="P322" s="199"/>
      <c r="Q322" s="199"/>
      <c r="R322" s="199"/>
      <c r="S322" s="199"/>
      <c r="T322" s="199"/>
      <c r="U322" s="199"/>
      <c r="V322" s="199"/>
      <c r="W322" s="199"/>
      <c r="X322" s="199"/>
      <c r="Y322" s="199"/>
      <c r="Z322" s="199"/>
    </row>
    <row r="323" spans="1:26" x14ac:dyDescent="0.25">
      <c r="A323" s="199"/>
      <c r="B323" s="199"/>
      <c r="C323" s="199"/>
      <c r="D323" s="199"/>
      <c r="E323" s="199"/>
      <c r="F323" s="199"/>
      <c r="G323" s="199"/>
      <c r="H323" s="199"/>
      <c r="I323" s="199"/>
      <c r="J323" s="199"/>
      <c r="K323" s="199"/>
      <c r="L323" s="199"/>
      <c r="M323" s="199"/>
      <c r="N323" s="199"/>
      <c r="O323" s="199"/>
      <c r="P323" s="199"/>
      <c r="Q323" s="199"/>
      <c r="R323" s="199"/>
      <c r="S323" s="199"/>
      <c r="T323" s="199"/>
      <c r="U323" s="199"/>
      <c r="V323" s="199"/>
      <c r="W323" s="199"/>
      <c r="X323" s="199"/>
      <c r="Y323" s="199"/>
      <c r="Z323" s="199"/>
    </row>
    <row r="324" spans="1:26" x14ac:dyDescent="0.25">
      <c r="A324" s="199"/>
      <c r="B324" s="199"/>
      <c r="C324" s="199"/>
      <c r="D324" s="199"/>
      <c r="E324" s="199"/>
      <c r="F324" s="199"/>
      <c r="G324" s="199"/>
      <c r="H324" s="199"/>
      <c r="I324" s="199"/>
      <c r="J324" s="199"/>
      <c r="K324" s="199"/>
      <c r="L324" s="199"/>
      <c r="M324" s="199"/>
      <c r="N324" s="199"/>
      <c r="O324" s="199"/>
      <c r="P324" s="199"/>
      <c r="Q324" s="199"/>
      <c r="R324" s="199"/>
      <c r="S324" s="199"/>
      <c r="T324" s="199"/>
      <c r="U324" s="199"/>
      <c r="V324" s="199"/>
      <c r="W324" s="199"/>
      <c r="X324" s="199"/>
      <c r="Y324" s="199"/>
      <c r="Z324" s="199"/>
    </row>
    <row r="325" spans="1:26" x14ac:dyDescent="0.25">
      <c r="A325" s="199"/>
      <c r="B325" s="199"/>
      <c r="C325" s="199"/>
      <c r="D325" s="199"/>
      <c r="E325" s="199"/>
      <c r="F325" s="199"/>
      <c r="G325" s="199"/>
      <c r="H325" s="199"/>
      <c r="I325" s="199"/>
      <c r="J325" s="199"/>
      <c r="K325" s="199"/>
      <c r="L325" s="199"/>
      <c r="M325" s="199"/>
      <c r="N325" s="199"/>
      <c r="O325" s="199"/>
      <c r="P325" s="199"/>
      <c r="Q325" s="199"/>
      <c r="R325" s="199"/>
      <c r="S325" s="199"/>
      <c r="T325" s="199"/>
      <c r="U325" s="199"/>
      <c r="V325" s="199"/>
      <c r="W325" s="199"/>
      <c r="X325" s="199"/>
      <c r="Y325" s="199"/>
      <c r="Z325" s="199"/>
    </row>
    <row r="326" spans="1:26" x14ac:dyDescent="0.25">
      <c r="A326" s="199"/>
      <c r="B326" s="199"/>
      <c r="C326" s="199"/>
      <c r="D326" s="199"/>
      <c r="E326" s="199"/>
      <c r="F326" s="199"/>
      <c r="G326" s="199"/>
      <c r="H326" s="199"/>
      <c r="I326" s="199"/>
      <c r="J326" s="199"/>
      <c r="K326" s="199"/>
      <c r="L326" s="199"/>
      <c r="M326" s="199"/>
      <c r="N326" s="199"/>
      <c r="O326" s="199"/>
      <c r="P326" s="199"/>
      <c r="Q326" s="199"/>
      <c r="R326" s="199"/>
      <c r="S326" s="199"/>
      <c r="T326" s="199"/>
      <c r="U326" s="199"/>
      <c r="V326" s="199"/>
      <c r="W326" s="199"/>
      <c r="X326" s="199"/>
      <c r="Y326" s="199"/>
      <c r="Z326" s="199"/>
    </row>
    <row r="327" spans="1:26" x14ac:dyDescent="0.25">
      <c r="A327" s="199"/>
      <c r="B327" s="199"/>
      <c r="C327" s="199"/>
      <c r="D327" s="199"/>
      <c r="E327" s="199"/>
      <c r="F327" s="199"/>
      <c r="G327" s="199"/>
      <c r="H327" s="199"/>
      <c r="I327" s="199"/>
      <c r="J327" s="199"/>
      <c r="K327" s="199"/>
      <c r="L327" s="199"/>
      <c r="M327" s="199"/>
      <c r="N327" s="199"/>
      <c r="O327" s="199"/>
      <c r="P327" s="199"/>
      <c r="Q327" s="199"/>
      <c r="R327" s="199"/>
      <c r="S327" s="199"/>
      <c r="T327" s="199"/>
      <c r="U327" s="199"/>
      <c r="V327" s="199"/>
      <c r="W327" s="199"/>
      <c r="X327" s="199"/>
      <c r="Y327" s="199"/>
      <c r="Z327" s="199"/>
    </row>
    <row r="328" spans="1:26" x14ac:dyDescent="0.25">
      <c r="A328" s="199"/>
      <c r="B328" s="199"/>
      <c r="C328" s="199"/>
      <c r="D328" s="199"/>
      <c r="E328" s="199"/>
      <c r="F328" s="199"/>
      <c r="G328" s="199"/>
      <c r="H328" s="199"/>
      <c r="I328" s="199"/>
      <c r="J328" s="199"/>
      <c r="K328" s="199"/>
      <c r="L328" s="199"/>
      <c r="M328" s="199"/>
      <c r="N328" s="199"/>
      <c r="O328" s="199"/>
      <c r="P328" s="199"/>
      <c r="Q328" s="199"/>
      <c r="R328" s="199"/>
      <c r="S328" s="199"/>
      <c r="T328" s="199"/>
      <c r="U328" s="199"/>
      <c r="V328" s="199"/>
      <c r="W328" s="199"/>
      <c r="X328" s="199"/>
      <c r="Y328" s="199"/>
      <c r="Z328" s="199"/>
    </row>
    <row r="329" spans="1:26" x14ac:dyDescent="0.25">
      <c r="A329" s="199"/>
      <c r="B329" s="199"/>
      <c r="C329" s="199"/>
      <c r="D329" s="199"/>
      <c r="E329" s="199"/>
      <c r="F329" s="199"/>
      <c r="G329" s="199"/>
      <c r="H329" s="199"/>
      <c r="I329" s="199"/>
      <c r="J329" s="199"/>
      <c r="K329" s="199"/>
      <c r="L329" s="199"/>
      <c r="M329" s="199"/>
      <c r="N329" s="199"/>
      <c r="O329" s="199"/>
      <c r="P329" s="199"/>
      <c r="Q329" s="199"/>
      <c r="R329" s="199"/>
      <c r="S329" s="199"/>
      <c r="T329" s="199"/>
      <c r="U329" s="199"/>
      <c r="V329" s="199"/>
      <c r="W329" s="199"/>
      <c r="X329" s="199"/>
      <c r="Y329" s="199"/>
      <c r="Z329" s="199"/>
    </row>
    <row r="330" spans="1:26" x14ac:dyDescent="0.25">
      <c r="A330" s="199"/>
      <c r="B330" s="199"/>
      <c r="C330" s="199"/>
      <c r="D330" s="199"/>
      <c r="E330" s="199"/>
      <c r="F330" s="199"/>
      <c r="G330" s="199"/>
      <c r="H330" s="199"/>
      <c r="I330" s="199"/>
      <c r="J330" s="199"/>
      <c r="K330" s="199"/>
      <c r="L330" s="199"/>
      <c r="M330" s="199"/>
      <c r="N330" s="199"/>
      <c r="O330" s="199"/>
      <c r="P330" s="199"/>
      <c r="Q330" s="199"/>
      <c r="R330" s="199"/>
      <c r="S330" s="199"/>
      <c r="T330" s="199"/>
      <c r="U330" s="199"/>
      <c r="V330" s="199"/>
      <c r="W330" s="199"/>
      <c r="X330" s="199"/>
      <c r="Y330" s="199"/>
      <c r="Z330" s="199"/>
    </row>
    <row r="331" spans="1:26" x14ac:dyDescent="0.25">
      <c r="A331" s="199"/>
      <c r="B331" s="199"/>
      <c r="C331" s="199"/>
      <c r="D331" s="199"/>
      <c r="E331" s="199"/>
      <c r="F331" s="199"/>
      <c r="G331" s="199"/>
      <c r="H331" s="199"/>
      <c r="I331" s="199"/>
      <c r="J331" s="199"/>
      <c r="K331" s="199"/>
      <c r="L331" s="199"/>
      <c r="M331" s="199"/>
      <c r="N331" s="199"/>
      <c r="O331" s="199"/>
      <c r="P331" s="199"/>
      <c r="Q331" s="199"/>
      <c r="R331" s="199"/>
      <c r="S331" s="199"/>
      <c r="T331" s="199"/>
      <c r="U331" s="199"/>
      <c r="V331" s="199"/>
      <c r="W331" s="199"/>
      <c r="X331" s="199"/>
      <c r="Y331" s="199"/>
      <c r="Z331" s="199"/>
    </row>
    <row r="332" spans="1:26" x14ac:dyDescent="0.25">
      <c r="A332" s="199"/>
      <c r="B332" s="199"/>
      <c r="C332" s="199"/>
      <c r="D332" s="199"/>
      <c r="E332" s="199"/>
      <c r="F332" s="199"/>
      <c r="G332" s="199"/>
      <c r="H332" s="199"/>
      <c r="I332" s="199"/>
      <c r="J332" s="199"/>
      <c r="K332" s="199"/>
      <c r="L332" s="199"/>
      <c r="M332" s="199"/>
      <c r="N332" s="199"/>
      <c r="O332" s="199"/>
      <c r="P332" s="199"/>
      <c r="Q332" s="199"/>
      <c r="R332" s="199"/>
      <c r="S332" s="199"/>
      <c r="T332" s="199"/>
      <c r="U332" s="199"/>
      <c r="V332" s="199"/>
      <c r="W332" s="199"/>
      <c r="X332" s="199"/>
      <c r="Y332" s="199"/>
      <c r="Z332" s="199"/>
    </row>
    <row r="333" spans="1:26" x14ac:dyDescent="0.25">
      <c r="A333" s="199"/>
      <c r="B333" s="199"/>
      <c r="C333" s="199"/>
      <c r="D333" s="199"/>
      <c r="E333" s="199"/>
      <c r="F333" s="199"/>
      <c r="G333" s="199"/>
      <c r="H333" s="199"/>
      <c r="I333" s="199"/>
      <c r="J333" s="199"/>
      <c r="K333" s="199"/>
      <c r="L333" s="199"/>
      <c r="M333" s="199"/>
      <c r="N333" s="199"/>
      <c r="O333" s="199"/>
      <c r="P333" s="199"/>
      <c r="Q333" s="199"/>
      <c r="R333" s="199"/>
      <c r="S333" s="199"/>
      <c r="T333" s="199"/>
      <c r="U333" s="199"/>
      <c r="V333" s="199"/>
      <c r="W333" s="199"/>
      <c r="X333" s="199"/>
      <c r="Y333" s="199"/>
      <c r="Z333" s="199"/>
    </row>
    <row r="334" spans="1:26" x14ac:dyDescent="0.25">
      <c r="A334" s="199"/>
      <c r="B334" s="199"/>
      <c r="C334" s="199"/>
      <c r="D334" s="199"/>
      <c r="E334" s="199"/>
      <c r="F334" s="199"/>
      <c r="G334" s="199"/>
      <c r="H334" s="199"/>
      <c r="I334" s="199"/>
      <c r="J334" s="199"/>
      <c r="K334" s="199"/>
      <c r="L334" s="199"/>
      <c r="M334" s="199"/>
      <c r="N334" s="199"/>
      <c r="O334" s="199"/>
      <c r="P334" s="199"/>
      <c r="Q334" s="199"/>
      <c r="R334" s="199"/>
      <c r="S334" s="199"/>
      <c r="T334" s="199"/>
      <c r="U334" s="199"/>
      <c r="V334" s="199"/>
      <c r="W334" s="199"/>
      <c r="X334" s="199"/>
      <c r="Y334" s="199"/>
      <c r="Z334" s="199"/>
    </row>
    <row r="335" spans="1:26" x14ac:dyDescent="0.25">
      <c r="A335" s="199"/>
      <c r="B335" s="199"/>
      <c r="C335" s="199"/>
      <c r="D335" s="199"/>
      <c r="E335" s="199"/>
      <c r="F335" s="199"/>
      <c r="G335" s="199"/>
      <c r="H335" s="199"/>
      <c r="I335" s="199"/>
      <c r="J335" s="199"/>
      <c r="K335" s="199"/>
      <c r="L335" s="199"/>
      <c r="M335" s="199"/>
      <c r="N335" s="199"/>
      <c r="O335" s="199"/>
      <c r="P335" s="199"/>
      <c r="Q335" s="199"/>
      <c r="R335" s="199"/>
      <c r="S335" s="199"/>
      <c r="T335" s="199"/>
      <c r="U335" s="199"/>
      <c r="V335" s="199"/>
      <c r="W335" s="199"/>
      <c r="X335" s="199"/>
      <c r="Y335" s="199"/>
      <c r="Z335" s="199"/>
    </row>
    <row r="336" spans="1:26" x14ac:dyDescent="0.25">
      <c r="A336" s="199"/>
      <c r="B336" s="199"/>
      <c r="C336" s="199"/>
      <c r="D336" s="199"/>
      <c r="E336" s="199"/>
      <c r="F336" s="199"/>
      <c r="G336" s="199"/>
      <c r="H336" s="199"/>
      <c r="I336" s="199"/>
      <c r="J336" s="199"/>
      <c r="K336" s="199"/>
      <c r="L336" s="199"/>
      <c r="M336" s="199"/>
      <c r="N336" s="199"/>
      <c r="O336" s="199"/>
      <c r="P336" s="199"/>
      <c r="Q336" s="199"/>
      <c r="R336" s="199"/>
      <c r="S336" s="199"/>
      <c r="T336" s="199"/>
      <c r="U336" s="199"/>
      <c r="V336" s="199"/>
      <c r="W336" s="199"/>
      <c r="X336" s="199"/>
      <c r="Y336" s="199"/>
      <c r="Z336" s="199"/>
    </row>
    <row r="337" spans="1:26" x14ac:dyDescent="0.25">
      <c r="A337" s="199"/>
      <c r="B337" s="199"/>
      <c r="C337" s="199"/>
      <c r="D337" s="199"/>
      <c r="E337" s="199"/>
      <c r="F337" s="199"/>
      <c r="G337" s="199"/>
      <c r="H337" s="199"/>
      <c r="I337" s="199"/>
      <c r="J337" s="199"/>
      <c r="K337" s="199"/>
      <c r="L337" s="199"/>
      <c r="M337" s="199"/>
      <c r="N337" s="199"/>
      <c r="O337" s="199"/>
      <c r="P337" s="199"/>
      <c r="Q337" s="199"/>
      <c r="R337" s="199"/>
      <c r="S337" s="199"/>
      <c r="T337" s="199"/>
      <c r="U337" s="199"/>
      <c r="V337" s="199"/>
      <c r="W337" s="199"/>
      <c r="X337" s="199"/>
      <c r="Y337" s="199"/>
      <c r="Z337" s="199"/>
    </row>
    <row r="338" spans="1:26" x14ac:dyDescent="0.25">
      <c r="A338" s="199"/>
      <c r="B338" s="199"/>
      <c r="C338" s="199"/>
      <c r="D338" s="199"/>
      <c r="E338" s="199"/>
      <c r="F338" s="199"/>
      <c r="G338" s="199"/>
      <c r="H338" s="199"/>
      <c r="I338" s="199"/>
      <c r="J338" s="199"/>
      <c r="K338" s="199"/>
      <c r="L338" s="199"/>
      <c r="M338" s="199"/>
      <c r="N338" s="199"/>
      <c r="O338" s="199"/>
      <c r="P338" s="199"/>
      <c r="Q338" s="199"/>
      <c r="R338" s="199"/>
      <c r="S338" s="199"/>
      <c r="T338" s="199"/>
      <c r="U338" s="199"/>
      <c r="V338" s="199"/>
      <c r="W338" s="199"/>
      <c r="X338" s="199"/>
      <c r="Y338" s="199"/>
      <c r="Z338" s="199"/>
    </row>
    <row r="339" spans="1:26" x14ac:dyDescent="0.25">
      <c r="A339" s="199"/>
      <c r="B339" s="199"/>
      <c r="C339" s="199"/>
      <c r="D339" s="199"/>
      <c r="E339" s="199"/>
      <c r="F339" s="199"/>
      <c r="G339" s="199"/>
      <c r="H339" s="199"/>
      <c r="I339" s="199"/>
      <c r="J339" s="199"/>
      <c r="K339" s="199"/>
      <c r="L339" s="199"/>
      <c r="M339" s="199"/>
      <c r="N339" s="199"/>
      <c r="O339" s="199"/>
      <c r="P339" s="199"/>
      <c r="Q339" s="199"/>
      <c r="R339" s="199"/>
      <c r="S339" s="199"/>
      <c r="T339" s="199"/>
      <c r="U339" s="199"/>
      <c r="V339" s="199"/>
      <c r="W339" s="199"/>
      <c r="X339" s="199"/>
      <c r="Y339" s="199"/>
      <c r="Z339" s="199"/>
    </row>
    <row r="340" spans="1:26" x14ac:dyDescent="0.25">
      <c r="A340" s="199"/>
      <c r="B340" s="199"/>
      <c r="C340" s="199"/>
      <c r="D340" s="199"/>
      <c r="E340" s="199"/>
      <c r="F340" s="199"/>
      <c r="G340" s="199"/>
      <c r="H340" s="199"/>
      <c r="I340" s="199"/>
      <c r="J340" s="199"/>
      <c r="K340" s="199"/>
      <c r="L340" s="199"/>
      <c r="M340" s="199"/>
      <c r="N340" s="199"/>
      <c r="O340" s="199"/>
      <c r="P340" s="199"/>
      <c r="Q340" s="199"/>
      <c r="R340" s="199"/>
      <c r="S340" s="199"/>
      <c r="T340" s="199"/>
      <c r="U340" s="199"/>
      <c r="V340" s="199"/>
      <c r="W340" s="199"/>
      <c r="X340" s="199"/>
      <c r="Y340" s="199"/>
      <c r="Z340" s="199"/>
    </row>
    <row r="341" spans="1:26" x14ac:dyDescent="0.25">
      <c r="A341" s="199"/>
      <c r="B341" s="199"/>
      <c r="C341" s="199"/>
      <c r="D341" s="199"/>
      <c r="E341" s="199"/>
      <c r="F341" s="199"/>
      <c r="G341" s="199"/>
      <c r="H341" s="199"/>
      <c r="I341" s="199"/>
      <c r="J341" s="199"/>
      <c r="K341" s="199"/>
      <c r="L341" s="199"/>
      <c r="M341" s="199"/>
      <c r="N341" s="199"/>
      <c r="O341" s="199"/>
      <c r="P341" s="199"/>
      <c r="Q341" s="199"/>
      <c r="R341" s="199"/>
      <c r="S341" s="199"/>
      <c r="T341" s="199"/>
      <c r="U341" s="199"/>
      <c r="V341" s="199"/>
      <c r="W341" s="199"/>
      <c r="X341" s="199"/>
      <c r="Y341" s="199"/>
      <c r="Z341" s="199"/>
    </row>
    <row r="342" spans="1:26" x14ac:dyDescent="0.25">
      <c r="A342" s="199"/>
      <c r="B342" s="199"/>
      <c r="C342" s="199"/>
      <c r="D342" s="199"/>
      <c r="E342" s="199"/>
      <c r="F342" s="199"/>
      <c r="G342" s="199"/>
      <c r="H342" s="199"/>
      <c r="I342" s="199"/>
      <c r="J342" s="199"/>
      <c r="K342" s="199"/>
      <c r="L342" s="199"/>
      <c r="M342" s="199"/>
      <c r="N342" s="199"/>
      <c r="O342" s="199"/>
      <c r="P342" s="199"/>
      <c r="Q342" s="199"/>
      <c r="R342" s="199"/>
      <c r="S342" s="199"/>
      <c r="T342" s="199"/>
      <c r="U342" s="199"/>
      <c r="V342" s="199"/>
      <c r="W342" s="199"/>
      <c r="X342" s="199"/>
      <c r="Y342" s="199"/>
      <c r="Z342" s="199"/>
    </row>
    <row r="343" spans="1:26" x14ac:dyDescent="0.25">
      <c r="A343" s="199"/>
      <c r="B343" s="199"/>
      <c r="C343" s="199"/>
      <c r="D343" s="199"/>
      <c r="E343" s="199"/>
      <c r="F343" s="199"/>
      <c r="G343" s="199"/>
      <c r="H343" s="199"/>
      <c r="I343" s="199"/>
      <c r="J343" s="199"/>
      <c r="K343" s="199"/>
      <c r="L343" s="199"/>
      <c r="M343" s="199"/>
      <c r="N343" s="199"/>
      <c r="O343" s="199"/>
      <c r="P343" s="199"/>
      <c r="Q343" s="199"/>
      <c r="R343" s="199"/>
      <c r="S343" s="199"/>
      <c r="T343" s="199"/>
      <c r="U343" s="199"/>
      <c r="V343" s="199"/>
      <c r="W343" s="199"/>
      <c r="X343" s="199"/>
      <c r="Y343" s="199"/>
      <c r="Z343" s="199"/>
    </row>
    <row r="344" spans="1:26" x14ac:dyDescent="0.25">
      <c r="A344" s="199"/>
      <c r="B344" s="199"/>
      <c r="C344" s="199"/>
      <c r="D344" s="199"/>
      <c r="E344" s="199"/>
      <c r="F344" s="199"/>
      <c r="G344" s="199"/>
      <c r="H344" s="199"/>
      <c r="I344" s="199"/>
      <c r="J344" s="199"/>
      <c r="K344" s="199"/>
      <c r="L344" s="199"/>
      <c r="M344" s="199"/>
      <c r="N344" s="199"/>
      <c r="O344" s="199"/>
      <c r="P344" s="199"/>
      <c r="Q344" s="199"/>
      <c r="R344" s="199"/>
      <c r="S344" s="199"/>
      <c r="T344" s="199"/>
      <c r="U344" s="199"/>
      <c r="V344" s="199"/>
      <c r="W344" s="199"/>
      <c r="X344" s="199"/>
      <c r="Y344" s="199"/>
      <c r="Z344" s="199"/>
    </row>
    <row r="345" spans="1:26" x14ac:dyDescent="0.25">
      <c r="A345" s="199"/>
      <c r="B345" s="199"/>
      <c r="C345" s="199"/>
      <c r="D345" s="199"/>
      <c r="E345" s="199"/>
      <c r="F345" s="199"/>
      <c r="G345" s="199"/>
      <c r="H345" s="199"/>
      <c r="I345" s="199"/>
      <c r="J345" s="199"/>
      <c r="K345" s="199"/>
      <c r="L345" s="199"/>
      <c r="M345" s="199"/>
      <c r="N345" s="199"/>
      <c r="O345" s="199"/>
      <c r="P345" s="199"/>
      <c r="Q345" s="199"/>
      <c r="R345" s="199"/>
      <c r="S345" s="199"/>
      <c r="T345" s="199"/>
      <c r="U345" s="199"/>
      <c r="V345" s="199"/>
      <c r="W345" s="199"/>
      <c r="X345" s="199"/>
      <c r="Y345" s="199"/>
      <c r="Z345" s="199"/>
    </row>
    <row r="346" spans="1:26" x14ac:dyDescent="0.25">
      <c r="A346" s="199"/>
      <c r="B346" s="199"/>
      <c r="C346" s="199"/>
      <c r="D346" s="199"/>
      <c r="E346" s="199"/>
      <c r="F346" s="199"/>
      <c r="G346" s="199"/>
      <c r="H346" s="199"/>
      <c r="I346" s="199"/>
      <c r="J346" s="199"/>
      <c r="K346" s="199"/>
      <c r="L346" s="199"/>
      <c r="M346" s="199"/>
      <c r="N346" s="199"/>
      <c r="O346" s="199"/>
      <c r="P346" s="199"/>
      <c r="Q346" s="199"/>
      <c r="R346" s="199"/>
      <c r="S346" s="199"/>
      <c r="T346" s="199"/>
      <c r="U346" s="199"/>
      <c r="V346" s="199"/>
      <c r="W346" s="199"/>
      <c r="X346" s="199"/>
      <c r="Y346" s="199"/>
      <c r="Z346" s="199"/>
    </row>
    <row r="347" spans="1:26" x14ac:dyDescent="0.25">
      <c r="A347" s="199"/>
      <c r="B347" s="199"/>
      <c r="C347" s="199"/>
      <c r="D347" s="199"/>
      <c r="E347" s="199"/>
      <c r="F347" s="199"/>
      <c r="G347" s="199"/>
      <c r="H347" s="199"/>
      <c r="I347" s="199"/>
      <c r="J347" s="199"/>
      <c r="K347" s="199"/>
      <c r="L347" s="199"/>
      <c r="M347" s="199"/>
      <c r="N347" s="199"/>
      <c r="O347" s="199"/>
      <c r="P347" s="199"/>
      <c r="Q347" s="199"/>
      <c r="R347" s="199"/>
      <c r="S347" s="199"/>
      <c r="T347" s="199"/>
      <c r="U347" s="199"/>
      <c r="V347" s="199"/>
      <c r="W347" s="199"/>
      <c r="X347" s="199"/>
      <c r="Y347" s="199"/>
      <c r="Z347" s="199"/>
    </row>
    <row r="348" spans="1:26" x14ac:dyDescent="0.25">
      <c r="A348" s="199"/>
      <c r="B348" s="199"/>
      <c r="C348" s="199"/>
      <c r="D348" s="199"/>
      <c r="E348" s="199"/>
      <c r="F348" s="199"/>
      <c r="G348" s="199"/>
      <c r="H348" s="199"/>
      <c r="I348" s="199"/>
      <c r="J348" s="199"/>
      <c r="K348" s="199"/>
      <c r="L348" s="199"/>
      <c r="M348" s="199"/>
      <c r="N348" s="199"/>
      <c r="O348" s="199"/>
      <c r="P348" s="199"/>
      <c r="Q348" s="199"/>
      <c r="R348" s="199"/>
      <c r="S348" s="199"/>
      <c r="T348" s="199"/>
      <c r="U348" s="199"/>
      <c r="V348" s="199"/>
      <c r="W348" s="199"/>
      <c r="X348" s="199"/>
      <c r="Y348" s="199"/>
      <c r="Z348" s="199"/>
    </row>
    <row r="349" spans="1:26" x14ac:dyDescent="0.25">
      <c r="A349" s="199"/>
      <c r="B349" s="199"/>
      <c r="C349" s="199"/>
      <c r="D349" s="199"/>
      <c r="E349" s="199"/>
      <c r="F349" s="199"/>
      <c r="G349" s="199"/>
      <c r="H349" s="199"/>
      <c r="I349" s="199"/>
      <c r="J349" s="199"/>
      <c r="K349" s="199"/>
      <c r="L349" s="199"/>
      <c r="M349" s="199"/>
      <c r="N349" s="199"/>
      <c r="O349" s="199"/>
      <c r="P349" s="199"/>
      <c r="Q349" s="199"/>
      <c r="R349" s="199"/>
      <c r="S349" s="199"/>
      <c r="T349" s="199"/>
      <c r="U349" s="199"/>
      <c r="V349" s="199"/>
      <c r="W349" s="199"/>
      <c r="X349" s="199"/>
      <c r="Y349" s="199"/>
      <c r="Z349" s="199"/>
    </row>
    <row r="350" spans="1:26" x14ac:dyDescent="0.25">
      <c r="A350" s="199"/>
      <c r="B350" s="199"/>
      <c r="C350" s="199"/>
      <c r="D350" s="199"/>
      <c r="E350" s="199"/>
      <c r="F350" s="199"/>
      <c r="G350" s="199"/>
      <c r="H350" s="199"/>
      <c r="I350" s="199"/>
      <c r="J350" s="199"/>
      <c r="K350" s="199"/>
      <c r="L350" s="199"/>
      <c r="M350" s="199"/>
      <c r="N350" s="199"/>
      <c r="O350" s="199"/>
      <c r="P350" s="199"/>
      <c r="Q350" s="199"/>
      <c r="R350" s="199"/>
      <c r="S350" s="199"/>
      <c r="T350" s="199"/>
      <c r="U350" s="199"/>
      <c r="V350" s="199"/>
      <c r="W350" s="199"/>
      <c r="X350" s="199"/>
      <c r="Y350" s="199"/>
      <c r="Z350" s="199"/>
    </row>
    <row r="351" spans="1:26" x14ac:dyDescent="0.25">
      <c r="A351" s="199"/>
      <c r="B351" s="199"/>
      <c r="C351" s="199"/>
      <c r="D351" s="199"/>
      <c r="E351" s="199"/>
      <c r="F351" s="199"/>
      <c r="G351" s="199"/>
      <c r="H351" s="199"/>
      <c r="I351" s="199"/>
      <c r="J351" s="199"/>
      <c r="K351" s="199"/>
      <c r="L351" s="199"/>
      <c r="M351" s="199"/>
      <c r="N351" s="199"/>
      <c r="O351" s="199"/>
      <c r="P351" s="199"/>
      <c r="Q351" s="199"/>
      <c r="R351" s="199"/>
      <c r="S351" s="199"/>
      <c r="T351" s="199"/>
      <c r="U351" s="199"/>
      <c r="V351" s="199"/>
      <c r="W351" s="199"/>
      <c r="X351" s="199"/>
      <c r="Y351" s="199"/>
      <c r="Z351" s="199"/>
    </row>
    <row r="352" spans="1:26" x14ac:dyDescent="0.25">
      <c r="A352" s="199"/>
      <c r="B352" s="199"/>
      <c r="C352" s="199"/>
      <c r="D352" s="199"/>
      <c r="E352" s="199"/>
      <c r="F352" s="199"/>
      <c r="G352" s="199"/>
      <c r="H352" s="199"/>
      <c r="I352" s="199"/>
      <c r="J352" s="199"/>
      <c r="K352" s="199"/>
      <c r="L352" s="199"/>
      <c r="M352" s="199"/>
      <c r="N352" s="199"/>
      <c r="O352" s="199"/>
      <c r="P352" s="199"/>
      <c r="Q352" s="199"/>
      <c r="R352" s="199"/>
      <c r="S352" s="199"/>
      <c r="T352" s="199"/>
      <c r="U352" s="199"/>
      <c r="V352" s="199"/>
      <c r="W352" s="199"/>
      <c r="X352" s="199"/>
      <c r="Y352" s="199"/>
      <c r="Z352" s="199"/>
    </row>
    <row r="353" spans="1:26" x14ac:dyDescent="0.25">
      <c r="A353" s="199"/>
      <c r="B353" s="199"/>
      <c r="C353" s="199"/>
      <c r="D353" s="199"/>
      <c r="E353" s="199"/>
      <c r="F353" s="199"/>
      <c r="G353" s="199"/>
      <c r="H353" s="199"/>
      <c r="I353" s="199"/>
      <c r="J353" s="199"/>
      <c r="K353" s="199"/>
      <c r="L353" s="199"/>
      <c r="M353" s="199"/>
      <c r="N353" s="199"/>
      <c r="O353" s="199"/>
      <c r="P353" s="199"/>
      <c r="Q353" s="199"/>
      <c r="R353" s="199"/>
      <c r="S353" s="199"/>
      <c r="T353" s="199"/>
      <c r="U353" s="199"/>
      <c r="V353" s="199"/>
      <c r="W353" s="199"/>
      <c r="X353" s="199"/>
      <c r="Y353" s="199"/>
      <c r="Z353" s="199"/>
    </row>
    <row r="354" spans="1:26" x14ac:dyDescent="0.25">
      <c r="A354" s="199"/>
      <c r="B354" s="199"/>
      <c r="C354" s="199"/>
      <c r="D354" s="199"/>
      <c r="E354" s="199"/>
      <c r="F354" s="199"/>
      <c r="G354" s="199"/>
      <c r="H354" s="199"/>
      <c r="I354" s="199"/>
      <c r="J354" s="199"/>
      <c r="K354" s="199"/>
      <c r="L354" s="199"/>
      <c r="M354" s="199"/>
      <c r="N354" s="199"/>
      <c r="O354" s="199"/>
      <c r="P354" s="199"/>
      <c r="Q354" s="199"/>
      <c r="R354" s="199"/>
      <c r="S354" s="199"/>
      <c r="T354" s="199"/>
      <c r="U354" s="199"/>
      <c r="V354" s="199"/>
      <c r="W354" s="199"/>
      <c r="X354" s="199"/>
      <c r="Y354" s="199"/>
      <c r="Z354" s="199"/>
    </row>
    <row r="355" spans="1:26" x14ac:dyDescent="0.25">
      <c r="A355" s="199"/>
      <c r="B355" s="199"/>
      <c r="C355" s="199"/>
      <c r="D355" s="199"/>
      <c r="E355" s="199"/>
      <c r="F355" s="199"/>
      <c r="G355" s="199"/>
      <c r="H355" s="199"/>
      <c r="I355" s="199"/>
      <c r="J355" s="199"/>
      <c r="K355" s="199"/>
      <c r="L355" s="199"/>
      <c r="M355" s="199"/>
      <c r="N355" s="199"/>
      <c r="O355" s="199"/>
      <c r="P355" s="199"/>
      <c r="Q355" s="199"/>
      <c r="R355" s="199"/>
      <c r="S355" s="199"/>
      <c r="T355" s="199"/>
      <c r="U355" s="199"/>
      <c r="V355" s="199"/>
      <c r="W355" s="199"/>
      <c r="X355" s="199"/>
      <c r="Y355" s="199"/>
      <c r="Z355" s="199"/>
    </row>
    <row r="356" spans="1:26" x14ac:dyDescent="0.25">
      <c r="A356" s="199"/>
      <c r="B356" s="199"/>
      <c r="C356" s="199"/>
      <c r="D356" s="199"/>
      <c r="E356" s="199"/>
      <c r="F356" s="199"/>
      <c r="G356" s="199"/>
      <c r="H356" s="199"/>
      <c r="I356" s="199"/>
      <c r="J356" s="199"/>
      <c r="K356" s="199"/>
      <c r="L356" s="199"/>
      <c r="M356" s="199"/>
      <c r="N356" s="199"/>
      <c r="O356" s="199"/>
      <c r="P356" s="199"/>
      <c r="Q356" s="199"/>
      <c r="R356" s="199"/>
      <c r="S356" s="199"/>
      <c r="T356" s="199"/>
      <c r="U356" s="199"/>
      <c r="V356" s="199"/>
      <c r="W356" s="199"/>
      <c r="X356" s="199"/>
      <c r="Y356" s="199"/>
      <c r="Z356" s="199"/>
    </row>
    <row r="357" spans="1:26" x14ac:dyDescent="0.25">
      <c r="A357" s="199"/>
      <c r="B357" s="199"/>
      <c r="C357" s="199"/>
      <c r="D357" s="199"/>
      <c r="E357" s="199"/>
      <c r="F357" s="199"/>
      <c r="G357" s="199"/>
      <c r="H357" s="199"/>
      <c r="I357" s="199"/>
      <c r="J357" s="199"/>
      <c r="K357" s="199"/>
      <c r="L357" s="199"/>
      <c r="M357" s="199"/>
      <c r="N357" s="199"/>
      <c r="O357" s="199"/>
      <c r="P357" s="199"/>
      <c r="Q357" s="199"/>
      <c r="R357" s="199"/>
      <c r="S357" s="199"/>
      <c r="T357" s="199"/>
      <c r="U357" s="199"/>
      <c r="V357" s="199"/>
      <c r="W357" s="199"/>
      <c r="X357" s="199"/>
      <c r="Y357" s="199"/>
      <c r="Z357" s="199"/>
    </row>
    <row r="358" spans="1:26" x14ac:dyDescent="0.25">
      <c r="A358" s="199"/>
      <c r="B358" s="199"/>
      <c r="C358" s="199"/>
      <c r="D358" s="199"/>
      <c r="E358" s="199"/>
      <c r="F358" s="199"/>
      <c r="G358" s="199"/>
      <c r="H358" s="199"/>
      <c r="I358" s="199"/>
      <c r="J358" s="199"/>
      <c r="K358" s="199"/>
      <c r="L358" s="199"/>
      <c r="M358" s="199"/>
      <c r="N358" s="199"/>
      <c r="O358" s="199"/>
      <c r="P358" s="199"/>
      <c r="Q358" s="199"/>
      <c r="R358" s="199"/>
      <c r="S358" s="199"/>
      <c r="T358" s="199"/>
      <c r="U358" s="199"/>
      <c r="V358" s="199"/>
      <c r="W358" s="199"/>
      <c r="X358" s="199"/>
      <c r="Y358" s="199"/>
      <c r="Z358" s="199"/>
    </row>
    <row r="359" spans="1:26" x14ac:dyDescent="0.25">
      <c r="A359" s="199"/>
      <c r="B359" s="199"/>
      <c r="C359" s="199"/>
      <c r="D359" s="199"/>
      <c r="E359" s="199"/>
      <c r="F359" s="199"/>
      <c r="G359" s="199"/>
      <c r="H359" s="199"/>
      <c r="I359" s="199"/>
      <c r="J359" s="199"/>
      <c r="K359" s="199"/>
      <c r="L359" s="199"/>
      <c r="M359" s="199"/>
      <c r="N359" s="199"/>
      <c r="O359" s="199"/>
      <c r="P359" s="199"/>
      <c r="Q359" s="199"/>
      <c r="R359" s="199"/>
      <c r="S359" s="199"/>
      <c r="T359" s="199"/>
      <c r="U359" s="199"/>
      <c r="V359" s="199"/>
      <c r="W359" s="199"/>
      <c r="X359" s="199"/>
      <c r="Y359" s="199"/>
      <c r="Z359" s="199"/>
    </row>
    <row r="360" spans="1:26" x14ac:dyDescent="0.25">
      <c r="A360" s="199"/>
      <c r="B360" s="199"/>
      <c r="C360" s="199"/>
      <c r="D360" s="199"/>
      <c r="E360" s="199"/>
      <c r="F360" s="199"/>
      <c r="G360" s="199"/>
      <c r="H360" s="199"/>
      <c r="I360" s="199"/>
      <c r="J360" s="199"/>
      <c r="K360" s="199"/>
      <c r="L360" s="199"/>
      <c r="M360" s="199"/>
      <c r="N360" s="199"/>
      <c r="O360" s="199"/>
      <c r="P360" s="199"/>
      <c r="Q360" s="199"/>
      <c r="R360" s="199"/>
      <c r="S360" s="199"/>
      <c r="T360" s="199"/>
      <c r="U360" s="199"/>
      <c r="V360" s="199"/>
      <c r="W360" s="199"/>
      <c r="X360" s="199"/>
      <c r="Y360" s="199"/>
      <c r="Z360" s="199"/>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Q101"/>
  <sheetViews>
    <sheetView topLeftCell="A19" zoomScale="90" zoomScaleNormal="90" workbookViewId="0">
      <selection activeCell="B25" sqref="B25"/>
    </sheetView>
  </sheetViews>
  <sheetFormatPr defaultColWidth="9.140625" defaultRowHeight="15" x14ac:dyDescent="0.25"/>
  <cols>
    <col min="1" max="1" width="61.7109375" style="341" customWidth="1"/>
    <col min="2" max="2" width="18.5703125" style="341" customWidth="1"/>
    <col min="3" max="26" width="16.85546875" style="341" customWidth="1"/>
    <col min="27" max="32" width="19.7109375" style="341" customWidth="1"/>
    <col min="33" max="36" width="20.85546875" style="341" customWidth="1"/>
    <col min="37" max="37" width="20.140625" style="341" customWidth="1"/>
    <col min="38" max="256" width="9.140625" style="341"/>
    <col min="257" max="257" width="61.7109375" style="341" customWidth="1"/>
    <col min="258" max="258" width="18.5703125" style="341" customWidth="1"/>
    <col min="259" max="282" width="16.85546875" style="341" customWidth="1"/>
    <col min="283" max="288" width="19.7109375" style="341" customWidth="1"/>
    <col min="289" max="292" width="20.85546875" style="341" customWidth="1"/>
    <col min="293" max="293" width="20.140625" style="341" customWidth="1"/>
    <col min="294" max="512" width="9.140625" style="341"/>
    <col min="513" max="513" width="61.7109375" style="341" customWidth="1"/>
    <col min="514" max="514" width="18.5703125" style="341" customWidth="1"/>
    <col min="515" max="538" width="16.85546875" style="341" customWidth="1"/>
    <col min="539" max="544" width="19.7109375" style="341" customWidth="1"/>
    <col min="545" max="548" width="20.85546875" style="341" customWidth="1"/>
    <col min="549" max="549" width="20.140625" style="341" customWidth="1"/>
    <col min="550" max="768" width="9.140625" style="341"/>
    <col min="769" max="769" width="61.7109375" style="341" customWidth="1"/>
    <col min="770" max="770" width="18.5703125" style="341" customWidth="1"/>
    <col min="771" max="794" width="16.85546875" style="341" customWidth="1"/>
    <col min="795" max="800" width="19.7109375" style="341" customWidth="1"/>
    <col min="801" max="804" width="20.85546875" style="341" customWidth="1"/>
    <col min="805" max="805" width="20.140625" style="341" customWidth="1"/>
    <col min="806" max="1024" width="9.140625" style="341"/>
    <col min="1025" max="1025" width="61.7109375" style="341" customWidth="1"/>
    <col min="1026" max="1026" width="18.5703125" style="341" customWidth="1"/>
    <col min="1027" max="1050" width="16.85546875" style="341" customWidth="1"/>
    <col min="1051" max="1056" width="19.7109375" style="341" customWidth="1"/>
    <col min="1057" max="1060" width="20.85546875" style="341" customWidth="1"/>
    <col min="1061" max="1061" width="20.140625" style="341" customWidth="1"/>
    <col min="1062" max="1280" width="9.140625" style="341"/>
    <col min="1281" max="1281" width="61.7109375" style="341" customWidth="1"/>
    <col min="1282" max="1282" width="18.5703125" style="341" customWidth="1"/>
    <col min="1283" max="1306" width="16.85546875" style="341" customWidth="1"/>
    <col min="1307" max="1312" width="19.7109375" style="341" customWidth="1"/>
    <col min="1313" max="1316" width="20.85546875" style="341" customWidth="1"/>
    <col min="1317" max="1317" width="20.140625" style="341" customWidth="1"/>
    <col min="1318" max="1536" width="9.140625" style="341"/>
    <col min="1537" max="1537" width="61.7109375" style="341" customWidth="1"/>
    <col min="1538" max="1538" width="18.5703125" style="341" customWidth="1"/>
    <col min="1539" max="1562" width="16.85546875" style="341" customWidth="1"/>
    <col min="1563" max="1568" width="19.7109375" style="341" customWidth="1"/>
    <col min="1569" max="1572" width="20.85546875" style="341" customWidth="1"/>
    <col min="1573" max="1573" width="20.140625" style="341" customWidth="1"/>
    <col min="1574" max="1792" width="9.140625" style="341"/>
    <col min="1793" max="1793" width="61.7109375" style="341" customWidth="1"/>
    <col min="1794" max="1794" width="18.5703125" style="341" customWidth="1"/>
    <col min="1795" max="1818" width="16.85546875" style="341" customWidth="1"/>
    <col min="1819" max="1824" width="19.7109375" style="341" customWidth="1"/>
    <col min="1825" max="1828" width="20.85546875" style="341" customWidth="1"/>
    <col min="1829" max="1829" width="20.140625" style="341" customWidth="1"/>
    <col min="1830" max="2048" width="9.140625" style="341"/>
    <col min="2049" max="2049" width="61.7109375" style="341" customWidth="1"/>
    <col min="2050" max="2050" width="18.5703125" style="341" customWidth="1"/>
    <col min="2051" max="2074" width="16.85546875" style="341" customWidth="1"/>
    <col min="2075" max="2080" width="19.7109375" style="341" customWidth="1"/>
    <col min="2081" max="2084" width="20.85546875" style="341" customWidth="1"/>
    <col min="2085" max="2085" width="20.140625" style="341" customWidth="1"/>
    <col min="2086" max="2304" width="9.140625" style="341"/>
    <col min="2305" max="2305" width="61.7109375" style="341" customWidth="1"/>
    <col min="2306" max="2306" width="18.5703125" style="341" customWidth="1"/>
    <col min="2307" max="2330" width="16.85546875" style="341" customWidth="1"/>
    <col min="2331" max="2336" width="19.7109375" style="341" customWidth="1"/>
    <col min="2337" max="2340" width="20.85546875" style="341" customWidth="1"/>
    <col min="2341" max="2341" width="20.140625" style="341" customWidth="1"/>
    <col min="2342" max="2560" width="9.140625" style="341"/>
    <col min="2561" max="2561" width="61.7109375" style="341" customWidth="1"/>
    <col min="2562" max="2562" width="18.5703125" style="341" customWidth="1"/>
    <col min="2563" max="2586" width="16.85546875" style="341" customWidth="1"/>
    <col min="2587" max="2592" width="19.7109375" style="341" customWidth="1"/>
    <col min="2593" max="2596" width="20.85546875" style="341" customWidth="1"/>
    <col min="2597" max="2597" width="20.140625" style="341" customWidth="1"/>
    <col min="2598" max="2816" width="9.140625" style="341"/>
    <col min="2817" max="2817" width="61.7109375" style="341" customWidth="1"/>
    <col min="2818" max="2818" width="18.5703125" style="341" customWidth="1"/>
    <col min="2819" max="2842" width="16.85546875" style="341" customWidth="1"/>
    <col min="2843" max="2848" width="19.7109375" style="341" customWidth="1"/>
    <col min="2849" max="2852" width="20.85546875" style="341" customWidth="1"/>
    <col min="2853" max="2853" width="20.140625" style="341" customWidth="1"/>
    <col min="2854" max="3072" width="9.140625" style="341"/>
    <col min="3073" max="3073" width="61.7109375" style="341" customWidth="1"/>
    <col min="3074" max="3074" width="18.5703125" style="341" customWidth="1"/>
    <col min="3075" max="3098" width="16.85546875" style="341" customWidth="1"/>
    <col min="3099" max="3104" width="19.7109375" style="341" customWidth="1"/>
    <col min="3105" max="3108" width="20.85546875" style="341" customWidth="1"/>
    <col min="3109" max="3109" width="20.140625" style="341" customWidth="1"/>
    <col min="3110" max="3328" width="9.140625" style="341"/>
    <col min="3329" max="3329" width="61.7109375" style="341" customWidth="1"/>
    <col min="3330" max="3330" width="18.5703125" style="341" customWidth="1"/>
    <col min="3331" max="3354" width="16.85546875" style="341" customWidth="1"/>
    <col min="3355" max="3360" width="19.7109375" style="341" customWidth="1"/>
    <col min="3361" max="3364" width="20.85546875" style="341" customWidth="1"/>
    <col min="3365" max="3365" width="20.140625" style="341" customWidth="1"/>
    <col min="3366" max="3584" width="9.140625" style="341"/>
    <col min="3585" max="3585" width="61.7109375" style="341" customWidth="1"/>
    <col min="3586" max="3586" width="18.5703125" style="341" customWidth="1"/>
    <col min="3587" max="3610" width="16.85546875" style="341" customWidth="1"/>
    <col min="3611" max="3616" width="19.7109375" style="341" customWidth="1"/>
    <col min="3617" max="3620" width="20.85546875" style="341" customWidth="1"/>
    <col min="3621" max="3621" width="20.140625" style="341" customWidth="1"/>
    <col min="3622" max="3840" width="9.140625" style="341"/>
    <col min="3841" max="3841" width="61.7109375" style="341" customWidth="1"/>
    <col min="3842" max="3842" width="18.5703125" style="341" customWidth="1"/>
    <col min="3843" max="3866" width="16.85546875" style="341" customWidth="1"/>
    <col min="3867" max="3872" width="19.7109375" style="341" customWidth="1"/>
    <col min="3873" max="3876" width="20.85546875" style="341" customWidth="1"/>
    <col min="3877" max="3877" width="20.140625" style="341" customWidth="1"/>
    <col min="3878" max="4096" width="9.140625" style="341"/>
    <col min="4097" max="4097" width="61.7109375" style="341" customWidth="1"/>
    <col min="4098" max="4098" width="18.5703125" style="341" customWidth="1"/>
    <col min="4099" max="4122" width="16.85546875" style="341" customWidth="1"/>
    <col min="4123" max="4128" width="19.7109375" style="341" customWidth="1"/>
    <col min="4129" max="4132" width="20.85546875" style="341" customWidth="1"/>
    <col min="4133" max="4133" width="20.140625" style="341" customWidth="1"/>
    <col min="4134" max="4352" width="9.140625" style="341"/>
    <col min="4353" max="4353" width="61.7109375" style="341" customWidth="1"/>
    <col min="4354" max="4354" width="18.5703125" style="341" customWidth="1"/>
    <col min="4355" max="4378" width="16.85546875" style="341" customWidth="1"/>
    <col min="4379" max="4384" width="19.7109375" style="341" customWidth="1"/>
    <col min="4385" max="4388" width="20.85546875" style="341" customWidth="1"/>
    <col min="4389" max="4389" width="20.140625" style="341" customWidth="1"/>
    <col min="4390" max="4608" width="9.140625" style="341"/>
    <col min="4609" max="4609" width="61.7109375" style="341" customWidth="1"/>
    <col min="4610" max="4610" width="18.5703125" style="341" customWidth="1"/>
    <col min="4611" max="4634" width="16.85546875" style="341" customWidth="1"/>
    <col min="4635" max="4640" width="19.7109375" style="341" customWidth="1"/>
    <col min="4641" max="4644" width="20.85546875" style="341" customWidth="1"/>
    <col min="4645" max="4645" width="20.140625" style="341" customWidth="1"/>
    <col min="4646" max="4864" width="9.140625" style="341"/>
    <col min="4865" max="4865" width="61.7109375" style="341" customWidth="1"/>
    <col min="4866" max="4866" width="18.5703125" style="341" customWidth="1"/>
    <col min="4867" max="4890" width="16.85546875" style="341" customWidth="1"/>
    <col min="4891" max="4896" width="19.7109375" style="341" customWidth="1"/>
    <col min="4897" max="4900" width="20.85546875" style="341" customWidth="1"/>
    <col min="4901" max="4901" width="20.140625" style="341" customWidth="1"/>
    <col min="4902" max="5120" width="9.140625" style="341"/>
    <col min="5121" max="5121" width="61.7109375" style="341" customWidth="1"/>
    <col min="5122" max="5122" width="18.5703125" style="341" customWidth="1"/>
    <col min="5123" max="5146" width="16.85546875" style="341" customWidth="1"/>
    <col min="5147" max="5152" width="19.7109375" style="341" customWidth="1"/>
    <col min="5153" max="5156" width="20.85546875" style="341" customWidth="1"/>
    <col min="5157" max="5157" width="20.140625" style="341" customWidth="1"/>
    <col min="5158" max="5376" width="9.140625" style="341"/>
    <col min="5377" max="5377" width="61.7109375" style="341" customWidth="1"/>
    <col min="5378" max="5378" width="18.5703125" style="341" customWidth="1"/>
    <col min="5379" max="5402" width="16.85546875" style="341" customWidth="1"/>
    <col min="5403" max="5408" width="19.7109375" style="341" customWidth="1"/>
    <col min="5409" max="5412" width="20.85546875" style="341" customWidth="1"/>
    <col min="5413" max="5413" width="20.140625" style="341" customWidth="1"/>
    <col min="5414" max="5632" width="9.140625" style="341"/>
    <col min="5633" max="5633" width="61.7109375" style="341" customWidth="1"/>
    <col min="5634" max="5634" width="18.5703125" style="341" customWidth="1"/>
    <col min="5635" max="5658" width="16.85546875" style="341" customWidth="1"/>
    <col min="5659" max="5664" width="19.7109375" style="341" customWidth="1"/>
    <col min="5665" max="5668" width="20.85546875" style="341" customWidth="1"/>
    <col min="5669" max="5669" width="20.140625" style="341" customWidth="1"/>
    <col min="5670" max="5888" width="9.140625" style="341"/>
    <col min="5889" max="5889" width="61.7109375" style="341" customWidth="1"/>
    <col min="5890" max="5890" width="18.5703125" style="341" customWidth="1"/>
    <col min="5891" max="5914" width="16.85546875" style="341" customWidth="1"/>
    <col min="5915" max="5920" width="19.7109375" style="341" customWidth="1"/>
    <col min="5921" max="5924" width="20.85546875" style="341" customWidth="1"/>
    <col min="5925" max="5925" width="20.140625" style="341" customWidth="1"/>
    <col min="5926" max="6144" width="9.140625" style="341"/>
    <col min="6145" max="6145" width="61.7109375" style="341" customWidth="1"/>
    <col min="6146" max="6146" width="18.5703125" style="341" customWidth="1"/>
    <col min="6147" max="6170" width="16.85546875" style="341" customWidth="1"/>
    <col min="6171" max="6176" width="19.7109375" style="341" customWidth="1"/>
    <col min="6177" max="6180" width="20.85546875" style="341" customWidth="1"/>
    <col min="6181" max="6181" width="20.140625" style="341" customWidth="1"/>
    <col min="6182" max="6400" width="9.140625" style="341"/>
    <col min="6401" max="6401" width="61.7109375" style="341" customWidth="1"/>
    <col min="6402" max="6402" width="18.5703125" style="341" customWidth="1"/>
    <col min="6403" max="6426" width="16.85546875" style="341" customWidth="1"/>
    <col min="6427" max="6432" width="19.7109375" style="341" customWidth="1"/>
    <col min="6433" max="6436" width="20.85546875" style="341" customWidth="1"/>
    <col min="6437" max="6437" width="20.140625" style="341" customWidth="1"/>
    <col min="6438" max="6656" width="9.140625" style="341"/>
    <col min="6657" max="6657" width="61.7109375" style="341" customWidth="1"/>
    <col min="6658" max="6658" width="18.5703125" style="341" customWidth="1"/>
    <col min="6659" max="6682" width="16.85546875" style="341" customWidth="1"/>
    <col min="6683" max="6688" width="19.7109375" style="341" customWidth="1"/>
    <col min="6689" max="6692" width="20.85546875" style="341" customWidth="1"/>
    <col min="6693" max="6693" width="20.140625" style="341" customWidth="1"/>
    <col min="6694" max="6912" width="9.140625" style="341"/>
    <col min="6913" max="6913" width="61.7109375" style="341" customWidth="1"/>
    <col min="6914" max="6914" width="18.5703125" style="341" customWidth="1"/>
    <col min="6915" max="6938" width="16.85546875" style="341" customWidth="1"/>
    <col min="6939" max="6944" width="19.7109375" style="341" customWidth="1"/>
    <col min="6945" max="6948" width="20.85546875" style="341" customWidth="1"/>
    <col min="6949" max="6949" width="20.140625" style="341" customWidth="1"/>
    <col min="6950" max="7168" width="9.140625" style="341"/>
    <col min="7169" max="7169" width="61.7109375" style="341" customWidth="1"/>
    <col min="7170" max="7170" width="18.5703125" style="341" customWidth="1"/>
    <col min="7171" max="7194" width="16.85546875" style="341" customWidth="1"/>
    <col min="7195" max="7200" width="19.7109375" style="341" customWidth="1"/>
    <col min="7201" max="7204" width="20.85546875" style="341" customWidth="1"/>
    <col min="7205" max="7205" width="20.140625" style="341" customWidth="1"/>
    <col min="7206" max="7424" width="9.140625" style="341"/>
    <col min="7425" max="7425" width="61.7109375" style="341" customWidth="1"/>
    <col min="7426" max="7426" width="18.5703125" style="341" customWidth="1"/>
    <col min="7427" max="7450" width="16.85546875" style="341" customWidth="1"/>
    <col min="7451" max="7456" width="19.7109375" style="341" customWidth="1"/>
    <col min="7457" max="7460" width="20.85546875" style="341" customWidth="1"/>
    <col min="7461" max="7461" width="20.140625" style="341" customWidth="1"/>
    <col min="7462" max="7680" width="9.140625" style="341"/>
    <col min="7681" max="7681" width="61.7109375" style="341" customWidth="1"/>
    <col min="7682" max="7682" width="18.5703125" style="341" customWidth="1"/>
    <col min="7683" max="7706" width="16.85546875" style="341" customWidth="1"/>
    <col min="7707" max="7712" width="19.7109375" style="341" customWidth="1"/>
    <col min="7713" max="7716" width="20.85546875" style="341" customWidth="1"/>
    <col min="7717" max="7717" width="20.140625" style="341" customWidth="1"/>
    <col min="7718" max="7936" width="9.140625" style="341"/>
    <col min="7937" max="7937" width="61.7109375" style="341" customWidth="1"/>
    <col min="7938" max="7938" width="18.5703125" style="341" customWidth="1"/>
    <col min="7939" max="7962" width="16.85546875" style="341" customWidth="1"/>
    <col min="7963" max="7968" width="19.7109375" style="341" customWidth="1"/>
    <col min="7969" max="7972" width="20.85546875" style="341" customWidth="1"/>
    <col min="7973" max="7973" width="20.140625" style="341" customWidth="1"/>
    <col min="7974" max="8192" width="9.140625" style="341"/>
    <col min="8193" max="8193" width="61.7109375" style="341" customWidth="1"/>
    <col min="8194" max="8194" width="18.5703125" style="341" customWidth="1"/>
    <col min="8195" max="8218" width="16.85546875" style="341" customWidth="1"/>
    <col min="8219" max="8224" width="19.7109375" style="341" customWidth="1"/>
    <col min="8225" max="8228" width="20.85546875" style="341" customWidth="1"/>
    <col min="8229" max="8229" width="20.140625" style="341" customWidth="1"/>
    <col min="8230" max="8448" width="9.140625" style="341"/>
    <col min="8449" max="8449" width="61.7109375" style="341" customWidth="1"/>
    <col min="8450" max="8450" width="18.5703125" style="341" customWidth="1"/>
    <col min="8451" max="8474" width="16.85546875" style="341" customWidth="1"/>
    <col min="8475" max="8480" width="19.7109375" style="341" customWidth="1"/>
    <col min="8481" max="8484" width="20.85546875" style="341" customWidth="1"/>
    <col min="8485" max="8485" width="20.140625" style="341" customWidth="1"/>
    <col min="8486" max="8704" width="9.140625" style="341"/>
    <col min="8705" max="8705" width="61.7109375" style="341" customWidth="1"/>
    <col min="8706" max="8706" width="18.5703125" style="341" customWidth="1"/>
    <col min="8707" max="8730" width="16.85546875" style="341" customWidth="1"/>
    <col min="8731" max="8736" width="19.7109375" style="341" customWidth="1"/>
    <col min="8737" max="8740" width="20.85546875" style="341" customWidth="1"/>
    <col min="8741" max="8741" width="20.140625" style="341" customWidth="1"/>
    <col min="8742" max="8960" width="9.140625" style="341"/>
    <col min="8961" max="8961" width="61.7109375" style="341" customWidth="1"/>
    <col min="8962" max="8962" width="18.5703125" style="341" customWidth="1"/>
    <col min="8963" max="8986" width="16.85546875" style="341" customWidth="1"/>
    <col min="8987" max="8992" width="19.7109375" style="341" customWidth="1"/>
    <col min="8993" max="8996" width="20.85546875" style="341" customWidth="1"/>
    <col min="8997" max="8997" width="20.140625" style="341" customWidth="1"/>
    <col min="8998" max="9216" width="9.140625" style="341"/>
    <col min="9217" max="9217" width="61.7109375" style="341" customWidth="1"/>
    <col min="9218" max="9218" width="18.5703125" style="341" customWidth="1"/>
    <col min="9219" max="9242" width="16.85546875" style="341" customWidth="1"/>
    <col min="9243" max="9248" width="19.7109375" style="341" customWidth="1"/>
    <col min="9249" max="9252" width="20.85546875" style="341" customWidth="1"/>
    <col min="9253" max="9253" width="20.140625" style="341" customWidth="1"/>
    <col min="9254" max="9472" width="9.140625" style="341"/>
    <col min="9473" max="9473" width="61.7109375" style="341" customWidth="1"/>
    <col min="9474" max="9474" width="18.5703125" style="341" customWidth="1"/>
    <col min="9475" max="9498" width="16.85546875" style="341" customWidth="1"/>
    <col min="9499" max="9504" width="19.7109375" style="341" customWidth="1"/>
    <col min="9505" max="9508" width="20.85546875" style="341" customWidth="1"/>
    <col min="9509" max="9509" width="20.140625" style="341" customWidth="1"/>
    <col min="9510" max="9728" width="9.140625" style="341"/>
    <col min="9729" max="9729" width="61.7109375" style="341" customWidth="1"/>
    <col min="9730" max="9730" width="18.5703125" style="341" customWidth="1"/>
    <col min="9731" max="9754" width="16.85546875" style="341" customWidth="1"/>
    <col min="9755" max="9760" width="19.7109375" style="341" customWidth="1"/>
    <col min="9761" max="9764" width="20.85546875" style="341" customWidth="1"/>
    <col min="9765" max="9765" width="20.140625" style="341" customWidth="1"/>
    <col min="9766" max="9984" width="9.140625" style="341"/>
    <col min="9985" max="9985" width="61.7109375" style="341" customWidth="1"/>
    <col min="9986" max="9986" width="18.5703125" style="341" customWidth="1"/>
    <col min="9987" max="10010" width="16.85546875" style="341" customWidth="1"/>
    <col min="10011" max="10016" width="19.7109375" style="341" customWidth="1"/>
    <col min="10017" max="10020" width="20.85546875" style="341" customWidth="1"/>
    <col min="10021" max="10021" width="20.140625" style="341" customWidth="1"/>
    <col min="10022" max="10240" width="9.140625" style="341"/>
    <col min="10241" max="10241" width="61.7109375" style="341" customWidth="1"/>
    <col min="10242" max="10242" width="18.5703125" style="341" customWidth="1"/>
    <col min="10243" max="10266" width="16.85546875" style="341" customWidth="1"/>
    <col min="10267" max="10272" width="19.7109375" style="341" customWidth="1"/>
    <col min="10273" max="10276" width="20.85546875" style="341" customWidth="1"/>
    <col min="10277" max="10277" width="20.140625" style="341" customWidth="1"/>
    <col min="10278" max="10496" width="9.140625" style="341"/>
    <col min="10497" max="10497" width="61.7109375" style="341" customWidth="1"/>
    <col min="10498" max="10498" width="18.5703125" style="341" customWidth="1"/>
    <col min="10499" max="10522" width="16.85546875" style="341" customWidth="1"/>
    <col min="10523" max="10528" width="19.7109375" style="341" customWidth="1"/>
    <col min="10529" max="10532" width="20.85546875" style="341" customWidth="1"/>
    <col min="10533" max="10533" width="20.140625" style="341" customWidth="1"/>
    <col min="10534" max="10752" width="9.140625" style="341"/>
    <col min="10753" max="10753" width="61.7109375" style="341" customWidth="1"/>
    <col min="10754" max="10754" width="18.5703125" style="341" customWidth="1"/>
    <col min="10755" max="10778" width="16.85546875" style="341" customWidth="1"/>
    <col min="10779" max="10784" width="19.7109375" style="341" customWidth="1"/>
    <col min="10785" max="10788" width="20.85546875" style="341" customWidth="1"/>
    <col min="10789" max="10789" width="20.140625" style="341" customWidth="1"/>
    <col min="10790" max="11008" width="9.140625" style="341"/>
    <col min="11009" max="11009" width="61.7109375" style="341" customWidth="1"/>
    <col min="11010" max="11010" width="18.5703125" style="341" customWidth="1"/>
    <col min="11011" max="11034" width="16.85546875" style="341" customWidth="1"/>
    <col min="11035" max="11040" width="19.7109375" style="341" customWidth="1"/>
    <col min="11041" max="11044" width="20.85546875" style="341" customWidth="1"/>
    <col min="11045" max="11045" width="20.140625" style="341" customWidth="1"/>
    <col min="11046" max="11264" width="9.140625" style="341"/>
    <col min="11265" max="11265" width="61.7109375" style="341" customWidth="1"/>
    <col min="11266" max="11266" width="18.5703125" style="341" customWidth="1"/>
    <col min="11267" max="11290" width="16.85546875" style="341" customWidth="1"/>
    <col min="11291" max="11296" width="19.7109375" style="341" customWidth="1"/>
    <col min="11297" max="11300" width="20.85546875" style="341" customWidth="1"/>
    <col min="11301" max="11301" width="20.140625" style="341" customWidth="1"/>
    <col min="11302" max="11520" width="9.140625" style="341"/>
    <col min="11521" max="11521" width="61.7109375" style="341" customWidth="1"/>
    <col min="11522" max="11522" width="18.5703125" style="341" customWidth="1"/>
    <col min="11523" max="11546" width="16.85546875" style="341" customWidth="1"/>
    <col min="11547" max="11552" width="19.7109375" style="341" customWidth="1"/>
    <col min="11553" max="11556" width="20.85546875" style="341" customWidth="1"/>
    <col min="11557" max="11557" width="20.140625" style="341" customWidth="1"/>
    <col min="11558" max="11776" width="9.140625" style="341"/>
    <col min="11777" max="11777" width="61.7109375" style="341" customWidth="1"/>
    <col min="11778" max="11778" width="18.5703125" style="341" customWidth="1"/>
    <col min="11779" max="11802" width="16.85546875" style="341" customWidth="1"/>
    <col min="11803" max="11808" width="19.7109375" style="341" customWidth="1"/>
    <col min="11809" max="11812" width="20.85546875" style="341" customWidth="1"/>
    <col min="11813" max="11813" width="20.140625" style="341" customWidth="1"/>
    <col min="11814" max="12032" width="9.140625" style="341"/>
    <col min="12033" max="12033" width="61.7109375" style="341" customWidth="1"/>
    <col min="12034" max="12034" width="18.5703125" style="341" customWidth="1"/>
    <col min="12035" max="12058" width="16.85546875" style="341" customWidth="1"/>
    <col min="12059" max="12064" width="19.7109375" style="341" customWidth="1"/>
    <col min="12065" max="12068" width="20.85546875" style="341" customWidth="1"/>
    <col min="12069" max="12069" width="20.140625" style="341" customWidth="1"/>
    <col min="12070" max="12288" width="9.140625" style="341"/>
    <col min="12289" max="12289" width="61.7109375" style="341" customWidth="1"/>
    <col min="12290" max="12290" width="18.5703125" style="341" customWidth="1"/>
    <col min="12291" max="12314" width="16.85546875" style="341" customWidth="1"/>
    <col min="12315" max="12320" width="19.7109375" style="341" customWidth="1"/>
    <col min="12321" max="12324" width="20.85546875" style="341" customWidth="1"/>
    <col min="12325" max="12325" width="20.140625" style="341" customWidth="1"/>
    <col min="12326" max="12544" width="9.140625" style="341"/>
    <col min="12545" max="12545" width="61.7109375" style="341" customWidth="1"/>
    <col min="12546" max="12546" width="18.5703125" style="341" customWidth="1"/>
    <col min="12547" max="12570" width="16.85546875" style="341" customWidth="1"/>
    <col min="12571" max="12576" width="19.7109375" style="341" customWidth="1"/>
    <col min="12577" max="12580" width="20.85546875" style="341" customWidth="1"/>
    <col min="12581" max="12581" width="20.140625" style="341" customWidth="1"/>
    <col min="12582" max="12800" width="9.140625" style="341"/>
    <col min="12801" max="12801" width="61.7109375" style="341" customWidth="1"/>
    <col min="12802" max="12802" width="18.5703125" style="341" customWidth="1"/>
    <col min="12803" max="12826" width="16.85546875" style="341" customWidth="1"/>
    <col min="12827" max="12832" width="19.7109375" style="341" customWidth="1"/>
    <col min="12833" max="12836" width="20.85546875" style="341" customWidth="1"/>
    <col min="12837" max="12837" width="20.140625" style="341" customWidth="1"/>
    <col min="12838" max="13056" width="9.140625" style="341"/>
    <col min="13057" max="13057" width="61.7109375" style="341" customWidth="1"/>
    <col min="13058" max="13058" width="18.5703125" style="341" customWidth="1"/>
    <col min="13059" max="13082" width="16.85546875" style="341" customWidth="1"/>
    <col min="13083" max="13088" width="19.7109375" style="341" customWidth="1"/>
    <col min="13089" max="13092" width="20.85546875" style="341" customWidth="1"/>
    <col min="13093" max="13093" width="20.140625" style="341" customWidth="1"/>
    <col min="13094" max="13312" width="9.140625" style="341"/>
    <col min="13313" max="13313" width="61.7109375" style="341" customWidth="1"/>
    <col min="13314" max="13314" width="18.5703125" style="341" customWidth="1"/>
    <col min="13315" max="13338" width="16.85546875" style="341" customWidth="1"/>
    <col min="13339" max="13344" width="19.7109375" style="341" customWidth="1"/>
    <col min="13345" max="13348" width="20.85546875" style="341" customWidth="1"/>
    <col min="13349" max="13349" width="20.140625" style="341" customWidth="1"/>
    <col min="13350" max="13568" width="9.140625" style="341"/>
    <col min="13569" max="13569" width="61.7109375" style="341" customWidth="1"/>
    <col min="13570" max="13570" width="18.5703125" style="341" customWidth="1"/>
    <col min="13571" max="13594" width="16.85546875" style="341" customWidth="1"/>
    <col min="13595" max="13600" width="19.7109375" style="341" customWidth="1"/>
    <col min="13601" max="13604" width="20.85546875" style="341" customWidth="1"/>
    <col min="13605" max="13605" width="20.140625" style="341" customWidth="1"/>
    <col min="13606" max="13824" width="9.140625" style="341"/>
    <col min="13825" max="13825" width="61.7109375" style="341" customWidth="1"/>
    <col min="13826" max="13826" width="18.5703125" style="341" customWidth="1"/>
    <col min="13827" max="13850" width="16.85546875" style="341" customWidth="1"/>
    <col min="13851" max="13856" width="19.7109375" style="341" customWidth="1"/>
    <col min="13857" max="13860" width="20.85546875" style="341" customWidth="1"/>
    <col min="13861" max="13861" width="20.140625" style="341" customWidth="1"/>
    <col min="13862" max="14080" width="9.140625" style="341"/>
    <col min="14081" max="14081" width="61.7109375" style="341" customWidth="1"/>
    <col min="14082" max="14082" width="18.5703125" style="341" customWidth="1"/>
    <col min="14083" max="14106" width="16.85546875" style="341" customWidth="1"/>
    <col min="14107" max="14112" width="19.7109375" style="341" customWidth="1"/>
    <col min="14113" max="14116" width="20.85546875" style="341" customWidth="1"/>
    <col min="14117" max="14117" width="20.140625" style="341" customWidth="1"/>
    <col min="14118" max="14336" width="9.140625" style="341"/>
    <col min="14337" max="14337" width="61.7109375" style="341" customWidth="1"/>
    <col min="14338" max="14338" width="18.5703125" style="341" customWidth="1"/>
    <col min="14339" max="14362" width="16.85546875" style="341" customWidth="1"/>
    <col min="14363" max="14368" width="19.7109375" style="341" customWidth="1"/>
    <col min="14369" max="14372" width="20.85546875" style="341" customWidth="1"/>
    <col min="14373" max="14373" width="20.140625" style="341" customWidth="1"/>
    <col min="14374" max="14592" width="9.140625" style="341"/>
    <col min="14593" max="14593" width="61.7109375" style="341" customWidth="1"/>
    <col min="14594" max="14594" width="18.5703125" style="341" customWidth="1"/>
    <col min="14595" max="14618" width="16.85546875" style="341" customWidth="1"/>
    <col min="14619" max="14624" width="19.7109375" style="341" customWidth="1"/>
    <col min="14625" max="14628" width="20.85546875" style="341" customWidth="1"/>
    <col min="14629" max="14629" width="20.140625" style="341" customWidth="1"/>
    <col min="14630" max="14848" width="9.140625" style="341"/>
    <col min="14849" max="14849" width="61.7109375" style="341" customWidth="1"/>
    <col min="14850" max="14850" width="18.5703125" style="341" customWidth="1"/>
    <col min="14851" max="14874" width="16.85546875" style="341" customWidth="1"/>
    <col min="14875" max="14880" width="19.7109375" style="341" customWidth="1"/>
    <col min="14881" max="14884" width="20.85546875" style="341" customWidth="1"/>
    <col min="14885" max="14885" width="20.140625" style="341" customWidth="1"/>
    <col min="14886" max="15104" width="9.140625" style="341"/>
    <col min="15105" max="15105" width="61.7109375" style="341" customWidth="1"/>
    <col min="15106" max="15106" width="18.5703125" style="341" customWidth="1"/>
    <col min="15107" max="15130" width="16.85546875" style="341" customWidth="1"/>
    <col min="15131" max="15136" width="19.7109375" style="341" customWidth="1"/>
    <col min="15137" max="15140" width="20.85546875" style="341" customWidth="1"/>
    <col min="15141" max="15141" width="20.140625" style="341" customWidth="1"/>
    <col min="15142" max="15360" width="9.140625" style="341"/>
    <col min="15361" max="15361" width="61.7109375" style="341" customWidth="1"/>
    <col min="15362" max="15362" width="18.5703125" style="341" customWidth="1"/>
    <col min="15363" max="15386" width="16.85546875" style="341" customWidth="1"/>
    <col min="15387" max="15392" width="19.7109375" style="341" customWidth="1"/>
    <col min="15393" max="15396" width="20.85546875" style="341" customWidth="1"/>
    <col min="15397" max="15397" width="20.140625" style="341" customWidth="1"/>
    <col min="15398" max="15616" width="9.140625" style="341"/>
    <col min="15617" max="15617" width="61.7109375" style="341" customWidth="1"/>
    <col min="15618" max="15618" width="18.5703125" style="341" customWidth="1"/>
    <col min="15619" max="15642" width="16.85546875" style="341" customWidth="1"/>
    <col min="15643" max="15648" width="19.7109375" style="341" customWidth="1"/>
    <col min="15649" max="15652" width="20.85546875" style="341" customWidth="1"/>
    <col min="15653" max="15653" width="20.140625" style="341" customWidth="1"/>
    <col min="15654" max="15872" width="9.140625" style="341"/>
    <col min="15873" max="15873" width="61.7109375" style="341" customWidth="1"/>
    <col min="15874" max="15874" width="18.5703125" style="341" customWidth="1"/>
    <col min="15875" max="15898" width="16.85546875" style="341" customWidth="1"/>
    <col min="15899" max="15904" width="19.7109375" style="341" customWidth="1"/>
    <col min="15905" max="15908" width="20.85546875" style="341" customWidth="1"/>
    <col min="15909" max="15909" width="20.140625" style="341" customWidth="1"/>
    <col min="15910" max="16128" width="9.140625" style="341"/>
    <col min="16129" max="16129" width="61.7109375" style="341" customWidth="1"/>
    <col min="16130" max="16130" width="18.5703125" style="341" customWidth="1"/>
    <col min="16131" max="16154" width="16.85546875" style="341" customWidth="1"/>
    <col min="16155" max="16160" width="19.7109375" style="341" customWidth="1"/>
    <col min="16161" max="16164" width="20.85546875" style="341" customWidth="1"/>
    <col min="16165" max="16165" width="20.140625" style="341" customWidth="1"/>
    <col min="16166" max="16384" width="9.140625" style="341"/>
  </cols>
  <sheetData>
    <row r="1" spans="1:40" s="228" customFormat="1" ht="18.75" x14ac:dyDescent="0.25">
      <c r="A1" s="201"/>
      <c r="B1" s="201"/>
      <c r="C1" s="201"/>
      <c r="D1" s="201"/>
      <c r="E1" s="117"/>
      <c r="F1" s="117"/>
      <c r="G1" s="201"/>
      <c r="H1" s="142" t="s">
        <v>67</v>
      </c>
      <c r="I1" s="117"/>
      <c r="J1" s="117"/>
      <c r="K1" s="117"/>
      <c r="L1" s="117"/>
      <c r="M1" s="117"/>
      <c r="N1" s="117"/>
      <c r="O1" s="117"/>
      <c r="P1" s="117"/>
      <c r="Q1" s="118"/>
      <c r="R1" s="117"/>
      <c r="S1" s="117"/>
      <c r="T1" s="117"/>
      <c r="U1" s="117"/>
      <c r="V1" s="117"/>
      <c r="W1" s="117"/>
      <c r="X1" s="117"/>
      <c r="Y1" s="117"/>
      <c r="Z1" s="117"/>
      <c r="AA1" s="117"/>
      <c r="AB1" s="117"/>
      <c r="AC1" s="117"/>
      <c r="AD1" s="117"/>
      <c r="AE1" s="117"/>
      <c r="AF1" s="117"/>
      <c r="AG1" s="117"/>
      <c r="AH1" s="117"/>
      <c r="AI1" s="117"/>
      <c r="AJ1" s="117"/>
      <c r="AK1" s="341"/>
      <c r="AL1" s="341"/>
      <c r="AM1" s="341"/>
      <c r="AN1" s="341"/>
    </row>
    <row r="2" spans="1:40" s="228" customFormat="1" ht="18.75" x14ac:dyDescent="0.3">
      <c r="A2" s="201"/>
      <c r="B2" s="201"/>
      <c r="C2" s="201"/>
      <c r="D2" s="201"/>
      <c r="E2" s="122"/>
      <c r="F2" s="122"/>
      <c r="G2" s="201"/>
      <c r="H2" s="143" t="s">
        <v>8</v>
      </c>
      <c r="I2" s="117"/>
      <c r="J2" s="117"/>
      <c r="K2" s="117"/>
      <c r="L2" s="117"/>
      <c r="M2" s="117"/>
      <c r="N2" s="117"/>
      <c r="O2" s="117"/>
      <c r="P2" s="117"/>
      <c r="Q2" s="118"/>
      <c r="R2" s="117"/>
      <c r="S2" s="117"/>
      <c r="T2" s="117"/>
      <c r="U2" s="117"/>
      <c r="V2" s="117"/>
      <c r="W2" s="117"/>
      <c r="X2" s="117"/>
      <c r="Y2" s="117"/>
      <c r="Z2" s="117"/>
      <c r="AA2" s="117"/>
      <c r="AB2" s="117"/>
      <c r="AC2" s="117"/>
      <c r="AD2" s="117"/>
      <c r="AE2" s="117"/>
      <c r="AF2" s="117"/>
      <c r="AG2" s="117"/>
      <c r="AH2" s="117"/>
      <c r="AI2" s="117"/>
      <c r="AJ2" s="117"/>
      <c r="AK2" s="341"/>
      <c r="AL2" s="341"/>
      <c r="AM2" s="341"/>
      <c r="AN2" s="341"/>
    </row>
    <row r="3" spans="1:40" s="228" customFormat="1" ht="18.75" x14ac:dyDescent="0.3">
      <c r="A3" s="342"/>
      <c r="B3" s="201"/>
      <c r="C3" s="201"/>
      <c r="D3" s="201"/>
      <c r="E3" s="122"/>
      <c r="F3" s="122"/>
      <c r="G3" s="201"/>
      <c r="H3" s="143" t="s">
        <v>273</v>
      </c>
      <c r="I3" s="117"/>
      <c r="J3" s="117"/>
      <c r="K3" s="117"/>
      <c r="L3" s="117"/>
      <c r="M3" s="117"/>
      <c r="N3" s="117"/>
      <c r="O3" s="117"/>
      <c r="P3" s="117"/>
      <c r="Q3" s="118"/>
      <c r="R3" s="117"/>
      <c r="S3" s="117"/>
      <c r="T3" s="117"/>
      <c r="U3" s="117"/>
      <c r="V3" s="117"/>
      <c r="W3" s="117"/>
      <c r="X3" s="117"/>
      <c r="Y3" s="117"/>
      <c r="Z3" s="117"/>
      <c r="AA3" s="117"/>
      <c r="AB3" s="117"/>
      <c r="AC3" s="117"/>
      <c r="AD3" s="117"/>
      <c r="AE3" s="117"/>
      <c r="AF3" s="117"/>
      <c r="AG3" s="117"/>
      <c r="AH3" s="117"/>
      <c r="AI3" s="117"/>
      <c r="AJ3" s="117"/>
      <c r="AK3" s="341"/>
      <c r="AL3" s="341"/>
      <c r="AM3" s="341"/>
      <c r="AN3" s="341"/>
    </row>
    <row r="4" spans="1:40" s="228" customFormat="1" ht="15.75" x14ac:dyDescent="0.25">
      <c r="A4" s="342"/>
      <c r="B4" s="201"/>
      <c r="C4" s="201"/>
      <c r="D4" s="201"/>
      <c r="E4" s="201"/>
      <c r="F4" s="201"/>
      <c r="G4" s="201"/>
      <c r="H4" s="201"/>
      <c r="I4" s="117"/>
      <c r="J4" s="117"/>
      <c r="K4" s="117"/>
      <c r="L4" s="117"/>
      <c r="M4" s="117"/>
      <c r="N4" s="117"/>
      <c r="O4" s="117"/>
      <c r="P4" s="117"/>
      <c r="Q4" s="118"/>
      <c r="R4" s="117"/>
      <c r="S4" s="117"/>
      <c r="T4" s="117"/>
      <c r="U4" s="117"/>
      <c r="V4" s="117"/>
      <c r="W4" s="117"/>
      <c r="X4" s="117"/>
      <c r="Y4" s="117"/>
      <c r="Z4" s="117"/>
      <c r="AA4" s="117"/>
      <c r="AB4" s="117"/>
      <c r="AC4" s="117"/>
      <c r="AD4" s="117"/>
      <c r="AE4" s="117"/>
      <c r="AF4" s="117"/>
      <c r="AG4" s="117"/>
      <c r="AH4" s="117"/>
      <c r="AI4" s="117"/>
      <c r="AJ4" s="117"/>
      <c r="AK4" s="341"/>
      <c r="AL4" s="341"/>
      <c r="AM4" s="341"/>
      <c r="AN4" s="341"/>
    </row>
    <row r="5" spans="1:40" s="228" customFormat="1" ht="15.75" x14ac:dyDescent="0.25">
      <c r="A5" s="425" t="str">
        <f>'1. паспорт местоположение'!A5:C5</f>
        <v>Год раскрытия информации: 2017 год</v>
      </c>
      <c r="B5" s="425"/>
      <c r="C5" s="425"/>
      <c r="D5" s="425"/>
      <c r="E5" s="425"/>
      <c r="F5" s="425"/>
      <c r="G5" s="425"/>
      <c r="H5" s="425"/>
      <c r="I5" s="117"/>
      <c r="J5" s="117"/>
      <c r="K5" s="117"/>
      <c r="L5" s="117"/>
      <c r="M5" s="117"/>
      <c r="N5" s="117"/>
      <c r="O5" s="117"/>
      <c r="P5" s="117"/>
      <c r="Q5" s="118"/>
      <c r="R5" s="117"/>
      <c r="S5" s="117"/>
      <c r="T5" s="117"/>
      <c r="U5" s="117"/>
      <c r="V5" s="117"/>
      <c r="W5" s="117"/>
      <c r="X5" s="117"/>
      <c r="Y5" s="117"/>
      <c r="Z5" s="117"/>
      <c r="AA5" s="117"/>
      <c r="AB5" s="117"/>
      <c r="AC5" s="117"/>
      <c r="AD5" s="117"/>
      <c r="AE5" s="117"/>
      <c r="AF5" s="117"/>
      <c r="AG5" s="117"/>
      <c r="AH5" s="117"/>
      <c r="AI5" s="117"/>
      <c r="AJ5" s="117"/>
      <c r="AK5" s="341"/>
      <c r="AL5" s="341"/>
      <c r="AM5" s="341"/>
      <c r="AN5" s="341"/>
    </row>
    <row r="6" spans="1:40" s="228" customFormat="1" ht="15.75" x14ac:dyDescent="0.25">
      <c r="A6" s="342"/>
      <c r="B6" s="201"/>
      <c r="C6" s="201"/>
      <c r="D6" s="201"/>
      <c r="E6" s="201"/>
      <c r="F6" s="201"/>
      <c r="G6" s="201"/>
      <c r="H6" s="201"/>
      <c r="I6" s="117"/>
      <c r="J6" s="117"/>
      <c r="K6" s="117"/>
      <c r="L6" s="117"/>
      <c r="M6" s="117"/>
      <c r="N6" s="117"/>
      <c r="O6" s="117"/>
      <c r="P6" s="117"/>
      <c r="Q6" s="118"/>
      <c r="R6" s="117"/>
      <c r="S6" s="117"/>
      <c r="T6" s="117"/>
      <c r="U6" s="117"/>
      <c r="V6" s="117"/>
      <c r="W6" s="117"/>
      <c r="X6" s="117"/>
      <c r="Y6" s="117"/>
      <c r="Z6" s="117"/>
      <c r="AA6" s="117"/>
      <c r="AB6" s="117"/>
      <c r="AC6" s="117"/>
      <c r="AD6" s="117"/>
      <c r="AE6" s="117"/>
      <c r="AF6" s="117"/>
      <c r="AG6" s="117"/>
      <c r="AH6" s="117"/>
      <c r="AI6" s="117"/>
      <c r="AJ6" s="117"/>
      <c r="AK6" s="341"/>
      <c r="AL6" s="341"/>
      <c r="AM6" s="341"/>
      <c r="AN6" s="341"/>
    </row>
    <row r="7" spans="1:40" s="228" customFormat="1" ht="18.75" x14ac:dyDescent="0.25">
      <c r="A7" s="426" t="str">
        <f>'1. паспорт местоположение'!A7:C7</f>
        <v xml:space="preserve">Паспорт инвестиционного проекта </v>
      </c>
      <c r="B7" s="426"/>
      <c r="C7" s="426"/>
      <c r="D7" s="426"/>
      <c r="E7" s="426"/>
      <c r="F7" s="426"/>
      <c r="G7" s="426"/>
      <c r="H7" s="426"/>
      <c r="I7" s="117"/>
      <c r="J7" s="117"/>
      <c r="K7" s="117"/>
      <c r="L7" s="117"/>
      <c r="M7" s="117"/>
      <c r="N7" s="117"/>
      <c r="O7" s="117"/>
      <c r="P7" s="117"/>
      <c r="Q7" s="118"/>
      <c r="R7" s="117"/>
      <c r="S7" s="117"/>
      <c r="T7" s="117"/>
      <c r="U7" s="117"/>
      <c r="V7" s="117"/>
      <c r="W7" s="117"/>
      <c r="X7" s="117"/>
      <c r="Y7" s="117"/>
      <c r="Z7" s="117"/>
      <c r="AA7" s="117"/>
      <c r="AB7" s="117"/>
      <c r="AC7" s="117"/>
      <c r="AD7" s="117"/>
      <c r="AE7" s="117"/>
      <c r="AF7" s="117"/>
      <c r="AG7" s="117"/>
      <c r="AH7" s="117"/>
      <c r="AI7" s="117"/>
      <c r="AJ7" s="117"/>
      <c r="AK7" s="341"/>
      <c r="AL7" s="341"/>
      <c r="AM7" s="341"/>
      <c r="AN7" s="341"/>
    </row>
    <row r="8" spans="1:40" s="228" customFormat="1" ht="18.75" x14ac:dyDescent="0.25">
      <c r="A8" s="343"/>
      <c r="B8" s="343"/>
      <c r="C8" s="343"/>
      <c r="D8" s="343"/>
      <c r="E8" s="343"/>
      <c r="F8" s="343"/>
      <c r="G8" s="343"/>
      <c r="H8" s="343"/>
      <c r="I8" s="117"/>
      <c r="J8" s="117"/>
      <c r="K8" s="117"/>
      <c r="L8" s="117"/>
      <c r="M8" s="117"/>
      <c r="N8" s="117"/>
      <c r="O8" s="117"/>
      <c r="P8" s="117"/>
      <c r="Q8" s="118"/>
      <c r="R8" s="117"/>
      <c r="S8" s="117"/>
      <c r="T8" s="117"/>
      <c r="U8" s="117"/>
      <c r="V8" s="117"/>
      <c r="W8" s="117"/>
      <c r="X8" s="117"/>
      <c r="Y8" s="117"/>
      <c r="Z8" s="117"/>
      <c r="AA8" s="117"/>
      <c r="AB8" s="117"/>
      <c r="AC8" s="117"/>
      <c r="AD8" s="117"/>
      <c r="AE8" s="117"/>
      <c r="AF8" s="117"/>
      <c r="AG8" s="117"/>
      <c r="AH8" s="117"/>
      <c r="AI8" s="117"/>
      <c r="AJ8" s="117"/>
      <c r="AK8" s="341"/>
      <c r="AL8" s="341"/>
      <c r="AM8" s="341"/>
      <c r="AN8" s="341"/>
    </row>
    <row r="9" spans="1:40" ht="18.75" x14ac:dyDescent="0.25">
      <c r="A9" s="423" t="str">
        <f>'1. паспорт местоположение'!A9:C9</f>
        <v xml:space="preserve">                         АО "Янтарьэнерго"                         </v>
      </c>
      <c r="B9" s="423"/>
      <c r="C9" s="423"/>
      <c r="D9" s="423"/>
      <c r="E9" s="423"/>
      <c r="F9" s="423"/>
      <c r="G9" s="423"/>
      <c r="H9" s="423"/>
    </row>
    <row r="10" spans="1:40" s="228" customFormat="1" ht="15.75" x14ac:dyDescent="0.25">
      <c r="A10" s="424" t="s">
        <v>6</v>
      </c>
      <c r="B10" s="424"/>
      <c r="C10" s="424"/>
      <c r="D10" s="424"/>
      <c r="E10" s="424"/>
      <c r="F10" s="424"/>
      <c r="G10" s="424"/>
      <c r="H10" s="424"/>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341"/>
      <c r="AL10" s="341"/>
      <c r="AM10" s="341"/>
      <c r="AN10" s="341"/>
    </row>
    <row r="11" spans="1:40" s="228" customFormat="1" ht="18.75" x14ac:dyDescent="0.25">
      <c r="A11" s="343"/>
      <c r="B11" s="343"/>
      <c r="C11" s="343"/>
      <c r="D11" s="343"/>
      <c r="E11" s="343"/>
      <c r="F11" s="343"/>
      <c r="G11" s="343"/>
      <c r="H11" s="343"/>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341"/>
      <c r="AL11" s="341"/>
      <c r="AM11" s="341"/>
      <c r="AN11" s="341"/>
    </row>
    <row r="12" spans="1:40" s="228" customFormat="1" ht="18.75" x14ac:dyDescent="0.25">
      <c r="A12" s="423" t="str">
        <f>'1. паспорт местоположение'!A12:C12</f>
        <v>А_prj_111001_2484</v>
      </c>
      <c r="B12" s="423"/>
      <c r="C12" s="423"/>
      <c r="D12" s="423"/>
      <c r="E12" s="423"/>
      <c r="F12" s="423"/>
      <c r="G12" s="423"/>
      <c r="H12" s="423"/>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341"/>
      <c r="AL12" s="341"/>
      <c r="AM12" s="341"/>
      <c r="AN12" s="341"/>
    </row>
    <row r="13" spans="1:40" s="228" customFormat="1" ht="15.75" x14ac:dyDescent="0.25">
      <c r="A13" s="424" t="s">
        <v>5</v>
      </c>
      <c r="B13" s="424"/>
      <c r="C13" s="424"/>
      <c r="D13" s="424"/>
      <c r="E13" s="424"/>
      <c r="F13" s="424"/>
      <c r="G13" s="424"/>
      <c r="H13" s="424"/>
      <c r="I13" s="117"/>
      <c r="J13" s="117"/>
      <c r="K13" s="117"/>
      <c r="L13" s="117"/>
      <c r="M13" s="117"/>
      <c r="N13" s="117"/>
      <c r="O13" s="117"/>
      <c r="P13" s="117"/>
      <c r="Q13" s="120"/>
      <c r="R13" s="117"/>
      <c r="S13" s="117"/>
      <c r="T13" s="117"/>
      <c r="U13" s="117"/>
      <c r="V13" s="117"/>
      <c r="W13" s="117"/>
      <c r="X13" s="117"/>
      <c r="Y13" s="117"/>
      <c r="Z13" s="117"/>
      <c r="AA13" s="117"/>
      <c r="AB13" s="117"/>
      <c r="AC13" s="117"/>
      <c r="AD13" s="117"/>
      <c r="AE13" s="117"/>
      <c r="AF13" s="117"/>
      <c r="AG13" s="117"/>
      <c r="AH13" s="117"/>
      <c r="AI13" s="117"/>
      <c r="AJ13" s="117"/>
      <c r="AK13" s="341"/>
      <c r="AL13" s="341"/>
      <c r="AM13" s="341"/>
      <c r="AN13" s="341"/>
    </row>
    <row r="14" spans="1:40" s="228" customFormat="1" ht="18.75" x14ac:dyDescent="0.25">
      <c r="A14" s="255"/>
      <c r="B14" s="255"/>
      <c r="C14" s="255"/>
      <c r="D14" s="255"/>
      <c r="E14" s="255"/>
      <c r="F14" s="255"/>
      <c r="G14" s="255"/>
      <c r="H14" s="255"/>
      <c r="I14" s="117"/>
      <c r="J14" s="117"/>
      <c r="K14" s="117"/>
      <c r="L14" s="117"/>
      <c r="M14" s="117"/>
      <c r="N14" s="117"/>
      <c r="O14" s="117"/>
      <c r="P14" s="117"/>
      <c r="Q14" s="120"/>
      <c r="R14" s="117"/>
      <c r="S14" s="117"/>
      <c r="T14" s="117"/>
      <c r="U14" s="117"/>
      <c r="V14" s="117"/>
      <c r="W14" s="117"/>
      <c r="X14" s="117"/>
      <c r="Y14" s="117"/>
      <c r="Z14" s="117"/>
      <c r="AA14" s="117"/>
      <c r="AB14" s="117"/>
      <c r="AC14" s="117"/>
      <c r="AD14" s="117"/>
      <c r="AE14" s="117"/>
      <c r="AF14" s="117"/>
      <c r="AG14" s="117"/>
      <c r="AH14" s="117"/>
      <c r="AI14" s="117"/>
      <c r="AJ14" s="117"/>
      <c r="AK14" s="341"/>
      <c r="AL14" s="341"/>
      <c r="AM14" s="341"/>
      <c r="AN14" s="341"/>
    </row>
    <row r="15" spans="1:40" s="228" customFormat="1" ht="18.75" x14ac:dyDescent="0.25">
      <c r="A15" s="423" t="str">
        <f>'1. паспорт местоположение'!A15:C15</f>
        <v xml:space="preserve">Расширение ПС 110/15кВ О-47 "Борисово" </v>
      </c>
      <c r="B15" s="423"/>
      <c r="C15" s="423"/>
      <c r="D15" s="423"/>
      <c r="E15" s="423"/>
      <c r="F15" s="423"/>
      <c r="G15" s="423"/>
      <c r="H15" s="423"/>
      <c r="I15" s="117"/>
      <c r="J15" s="117"/>
      <c r="K15" s="117"/>
      <c r="L15" s="117"/>
      <c r="M15" s="117"/>
      <c r="N15" s="117"/>
      <c r="O15" s="117"/>
      <c r="P15" s="117"/>
      <c r="Q15" s="120"/>
      <c r="R15" s="117"/>
      <c r="S15" s="117"/>
      <c r="T15" s="117"/>
      <c r="U15" s="117"/>
      <c r="V15" s="117"/>
      <c r="W15" s="117"/>
      <c r="X15" s="117"/>
      <c r="Y15" s="117"/>
      <c r="Z15" s="117"/>
      <c r="AA15" s="117"/>
      <c r="AB15" s="117"/>
      <c r="AC15" s="117"/>
      <c r="AD15" s="117"/>
      <c r="AE15" s="117"/>
      <c r="AF15" s="117"/>
      <c r="AG15" s="117"/>
      <c r="AH15" s="117"/>
      <c r="AI15" s="117"/>
      <c r="AJ15" s="117"/>
      <c r="AK15" s="341"/>
      <c r="AL15" s="341"/>
      <c r="AM15" s="341"/>
      <c r="AN15" s="341"/>
    </row>
    <row r="16" spans="1:40" s="228" customFormat="1" ht="15.75" x14ac:dyDescent="0.25">
      <c r="A16" s="424" t="s">
        <v>4</v>
      </c>
      <c r="B16" s="424"/>
      <c r="C16" s="424"/>
      <c r="D16" s="424"/>
      <c r="E16" s="424"/>
      <c r="F16" s="424"/>
      <c r="G16" s="424"/>
      <c r="H16" s="424"/>
      <c r="I16" s="117"/>
      <c r="J16" s="117"/>
      <c r="K16" s="117"/>
      <c r="L16" s="117"/>
      <c r="M16" s="117"/>
      <c r="N16" s="117"/>
      <c r="O16" s="117"/>
      <c r="P16" s="117"/>
      <c r="Q16" s="120"/>
      <c r="R16" s="117"/>
      <c r="S16" s="117"/>
      <c r="T16" s="117"/>
      <c r="U16" s="117"/>
      <c r="V16" s="117"/>
      <c r="W16" s="117"/>
      <c r="X16" s="117"/>
      <c r="Y16" s="117"/>
      <c r="Z16" s="117"/>
      <c r="AA16" s="117"/>
      <c r="AB16" s="117"/>
      <c r="AC16" s="117"/>
      <c r="AD16" s="117"/>
      <c r="AE16" s="117"/>
      <c r="AF16" s="117"/>
      <c r="AG16" s="117"/>
      <c r="AH16" s="117"/>
      <c r="AI16" s="117"/>
      <c r="AJ16" s="117"/>
      <c r="AK16" s="341"/>
      <c r="AL16" s="341"/>
      <c r="AM16" s="341"/>
      <c r="AN16" s="341"/>
    </row>
    <row r="17" spans="1:43" s="228" customFormat="1" ht="18.75" x14ac:dyDescent="0.25">
      <c r="A17" s="344"/>
      <c r="B17" s="344"/>
      <c r="C17" s="344"/>
      <c r="D17" s="344"/>
      <c r="E17" s="344"/>
      <c r="F17" s="344"/>
      <c r="G17" s="344"/>
      <c r="H17" s="344"/>
      <c r="I17" s="117"/>
      <c r="J17" s="117"/>
      <c r="K17" s="117"/>
      <c r="L17" s="117"/>
      <c r="M17" s="117"/>
      <c r="N17" s="117"/>
      <c r="O17" s="117"/>
      <c r="P17" s="117"/>
      <c r="Q17" s="120"/>
      <c r="R17" s="117"/>
      <c r="S17" s="117"/>
      <c r="T17" s="117"/>
      <c r="U17" s="117"/>
      <c r="V17" s="117"/>
      <c r="W17" s="117"/>
      <c r="X17" s="117"/>
      <c r="Y17" s="117"/>
      <c r="Z17" s="117"/>
      <c r="AA17" s="117"/>
      <c r="AB17" s="117"/>
      <c r="AC17" s="117"/>
      <c r="AD17" s="117"/>
      <c r="AE17" s="117"/>
      <c r="AF17" s="117"/>
      <c r="AG17" s="117"/>
      <c r="AH17" s="117"/>
      <c r="AI17" s="117"/>
      <c r="AJ17" s="117"/>
      <c r="AK17" s="341"/>
      <c r="AL17" s="341"/>
      <c r="AM17" s="341"/>
      <c r="AN17" s="341"/>
    </row>
    <row r="18" spans="1:43" s="228" customFormat="1" ht="18.75" x14ac:dyDescent="0.25">
      <c r="A18" s="423" t="s">
        <v>382</v>
      </c>
      <c r="B18" s="423"/>
      <c r="C18" s="423"/>
      <c r="D18" s="423"/>
      <c r="E18" s="423"/>
      <c r="F18" s="423"/>
      <c r="G18" s="423"/>
      <c r="H18" s="423"/>
      <c r="I18" s="117"/>
      <c r="J18" s="117"/>
      <c r="K18" s="117"/>
      <c r="L18" s="117"/>
      <c r="M18" s="117"/>
      <c r="N18" s="117"/>
      <c r="O18" s="117"/>
      <c r="P18" s="117"/>
      <c r="Q18" s="121"/>
      <c r="R18" s="117"/>
      <c r="S18" s="117"/>
      <c r="T18" s="117"/>
      <c r="U18" s="117"/>
      <c r="V18" s="117"/>
      <c r="W18" s="117"/>
      <c r="X18" s="117"/>
      <c r="Y18" s="117"/>
      <c r="Z18" s="117"/>
      <c r="AA18" s="117"/>
      <c r="AB18" s="117"/>
      <c r="AC18" s="117"/>
      <c r="AD18" s="117"/>
      <c r="AE18" s="117"/>
      <c r="AF18" s="117"/>
      <c r="AG18" s="117"/>
      <c r="AH18" s="117"/>
      <c r="AI18" s="117"/>
      <c r="AJ18" s="117"/>
      <c r="AK18" s="341"/>
      <c r="AL18" s="341"/>
      <c r="AM18" s="341"/>
      <c r="AN18" s="341"/>
    </row>
    <row r="19" spans="1:43" s="228" customFormat="1" ht="15.75" x14ac:dyDescent="0.25">
      <c r="A19" s="119"/>
      <c r="B19" s="117"/>
      <c r="C19" s="117"/>
      <c r="D19" s="117"/>
      <c r="E19" s="117"/>
      <c r="F19" s="117"/>
      <c r="G19" s="117"/>
      <c r="H19" s="117"/>
      <c r="I19" s="117"/>
      <c r="J19" s="117"/>
      <c r="K19" s="117"/>
      <c r="L19" s="117"/>
      <c r="M19" s="117"/>
      <c r="N19" s="117"/>
      <c r="O19" s="117"/>
      <c r="P19" s="117"/>
      <c r="Q19" s="120"/>
      <c r="R19" s="117"/>
      <c r="S19" s="117"/>
      <c r="T19" s="117"/>
      <c r="U19" s="117"/>
      <c r="V19" s="117"/>
      <c r="W19" s="117"/>
      <c r="X19" s="117"/>
      <c r="Y19" s="117"/>
      <c r="Z19" s="117"/>
      <c r="AA19" s="117"/>
      <c r="AB19" s="117"/>
      <c r="AC19" s="117"/>
      <c r="AD19" s="117"/>
      <c r="AE19" s="117"/>
      <c r="AF19" s="117"/>
      <c r="AG19" s="117"/>
      <c r="AH19" s="117"/>
      <c r="AI19" s="117"/>
      <c r="AJ19" s="117"/>
      <c r="AK19" s="341"/>
      <c r="AL19" s="341"/>
      <c r="AM19" s="341"/>
      <c r="AN19" s="341"/>
    </row>
    <row r="20" spans="1:43" s="228" customFormat="1" ht="15.75" x14ac:dyDescent="0.25">
      <c r="A20" s="119"/>
      <c r="B20" s="117"/>
      <c r="C20" s="117"/>
      <c r="D20" s="117"/>
      <c r="E20" s="117"/>
      <c r="F20" s="117"/>
      <c r="G20" s="117"/>
      <c r="H20" s="117"/>
      <c r="I20" s="117"/>
      <c r="J20" s="117"/>
      <c r="K20" s="117"/>
      <c r="L20" s="117"/>
      <c r="M20" s="117"/>
      <c r="N20" s="117"/>
      <c r="O20" s="117"/>
      <c r="P20" s="117"/>
      <c r="Q20" s="120"/>
      <c r="R20" s="117"/>
      <c r="S20" s="117"/>
      <c r="T20" s="117"/>
      <c r="U20" s="117"/>
      <c r="V20" s="117"/>
      <c r="W20" s="117"/>
      <c r="X20" s="117"/>
      <c r="Y20" s="117"/>
      <c r="Z20" s="117"/>
      <c r="AA20" s="117"/>
      <c r="AB20" s="117"/>
      <c r="AC20" s="117"/>
      <c r="AD20" s="117"/>
      <c r="AE20" s="117"/>
      <c r="AF20" s="117"/>
      <c r="AG20" s="117"/>
      <c r="AH20" s="117"/>
      <c r="AI20" s="117"/>
      <c r="AJ20" s="117"/>
      <c r="AK20" s="341"/>
      <c r="AL20" s="341"/>
      <c r="AM20" s="341"/>
      <c r="AN20" s="341"/>
    </row>
    <row r="21" spans="1:43" s="228" customFormat="1" ht="15.75" x14ac:dyDescent="0.25">
      <c r="A21" s="119"/>
      <c r="B21" s="117"/>
      <c r="C21" s="117"/>
      <c r="D21" s="117"/>
      <c r="E21" s="117"/>
      <c r="F21" s="117"/>
      <c r="G21" s="117"/>
      <c r="H21" s="117"/>
      <c r="I21" s="117"/>
      <c r="J21" s="117"/>
      <c r="K21" s="117"/>
      <c r="L21" s="117"/>
      <c r="M21" s="117"/>
      <c r="N21" s="117"/>
      <c r="O21" s="117"/>
      <c r="P21" s="117"/>
      <c r="Q21" s="120"/>
      <c r="R21" s="117"/>
      <c r="S21" s="117"/>
      <c r="T21" s="117"/>
      <c r="U21" s="117"/>
      <c r="V21" s="117"/>
      <c r="W21" s="117"/>
      <c r="X21" s="117"/>
      <c r="Y21" s="117"/>
      <c r="Z21" s="117"/>
      <c r="AA21" s="117"/>
      <c r="AB21" s="117"/>
      <c r="AC21" s="117"/>
      <c r="AD21" s="117"/>
      <c r="AE21" s="117"/>
      <c r="AF21" s="117"/>
      <c r="AG21" s="117"/>
      <c r="AH21" s="117"/>
      <c r="AI21" s="117"/>
      <c r="AJ21" s="117"/>
      <c r="AK21" s="341"/>
      <c r="AL21" s="341"/>
      <c r="AM21" s="341"/>
      <c r="AN21" s="341"/>
    </row>
    <row r="22" spans="1:43" s="228" customFormat="1" ht="15.75" x14ac:dyDescent="0.25">
      <c r="A22" s="119"/>
      <c r="B22" s="117"/>
      <c r="C22" s="117"/>
      <c r="D22" s="117"/>
      <c r="E22" s="117"/>
      <c r="F22" s="117"/>
      <c r="G22" s="117"/>
      <c r="H22" s="117"/>
      <c r="I22" s="117"/>
      <c r="J22" s="117"/>
      <c r="K22" s="117"/>
      <c r="L22" s="117"/>
      <c r="M22" s="117"/>
      <c r="N22" s="117"/>
      <c r="O22" s="117"/>
      <c r="P22" s="117"/>
      <c r="Q22" s="120"/>
      <c r="R22" s="117"/>
      <c r="S22" s="117"/>
      <c r="T22" s="117"/>
      <c r="U22" s="117"/>
      <c r="V22" s="117"/>
      <c r="W22" s="117"/>
      <c r="X22" s="117"/>
      <c r="Y22" s="117"/>
      <c r="Z22" s="117"/>
      <c r="AA22" s="117"/>
      <c r="AB22" s="117"/>
      <c r="AC22" s="117"/>
      <c r="AD22" s="117"/>
      <c r="AE22" s="117"/>
      <c r="AF22" s="117"/>
      <c r="AG22" s="117"/>
      <c r="AH22" s="117"/>
      <c r="AI22" s="117"/>
      <c r="AJ22" s="117"/>
      <c r="AK22" s="341"/>
      <c r="AL22" s="341"/>
      <c r="AM22" s="341"/>
      <c r="AN22" s="341"/>
    </row>
    <row r="23" spans="1:43" s="228" customFormat="1" ht="16.5" thickBot="1" x14ac:dyDescent="0.3">
      <c r="A23" s="117"/>
      <c r="B23" s="117"/>
      <c r="C23" s="117"/>
      <c r="D23" s="119" t="s">
        <v>416</v>
      </c>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341"/>
      <c r="AL23" s="341"/>
      <c r="AM23" s="341"/>
      <c r="AN23" s="341"/>
    </row>
    <row r="24" spans="1:43" s="117" customFormat="1" ht="17.25" thickTop="1" thickBot="1" x14ac:dyDescent="0.25">
      <c r="A24" s="267" t="s">
        <v>272</v>
      </c>
      <c r="B24" s="268" t="s">
        <v>1</v>
      </c>
      <c r="C24" s="269"/>
      <c r="D24" s="270"/>
      <c r="E24" s="271"/>
      <c r="F24" s="271"/>
      <c r="G24" s="271"/>
      <c r="H24" s="271"/>
      <c r="I24" s="269"/>
      <c r="J24" s="269"/>
      <c r="K24" s="269"/>
      <c r="L24" s="269"/>
      <c r="M24" s="269"/>
      <c r="N24" s="269"/>
      <c r="O24" s="269"/>
      <c r="P24" s="269"/>
      <c r="Q24" s="269"/>
      <c r="R24" s="269"/>
      <c r="S24" s="269"/>
      <c r="T24" s="269"/>
      <c r="U24" s="269"/>
      <c r="V24" s="269"/>
      <c r="W24" s="269"/>
      <c r="X24" s="269"/>
      <c r="Y24" s="269"/>
      <c r="Z24" s="269"/>
      <c r="AA24" s="269"/>
      <c r="AB24" s="269"/>
      <c r="AC24" s="269"/>
      <c r="AD24" s="272"/>
      <c r="AE24" s="272"/>
      <c r="AF24" s="272"/>
      <c r="AG24" s="272"/>
      <c r="AH24" s="272"/>
      <c r="AI24" s="272"/>
      <c r="AJ24" s="272"/>
      <c r="AK24" s="272"/>
      <c r="AL24" s="272"/>
      <c r="AM24" s="272"/>
      <c r="AN24" s="272"/>
      <c r="AO24" s="272"/>
      <c r="AP24" s="272"/>
      <c r="AQ24" s="273"/>
    </row>
    <row r="25" spans="1:43" s="117" customFormat="1" ht="15.75" x14ac:dyDescent="0.2">
      <c r="A25" s="274" t="s">
        <v>414</v>
      </c>
      <c r="B25" s="289">
        <v>159964131.59999999</v>
      </c>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6"/>
      <c r="AE25" s="276"/>
      <c r="AF25" s="276"/>
      <c r="AG25" s="276"/>
      <c r="AH25" s="276"/>
      <c r="AI25" s="276"/>
      <c r="AJ25" s="276"/>
      <c r="AK25" s="276"/>
      <c r="AL25" s="276"/>
      <c r="AM25" s="276"/>
      <c r="AN25" s="276"/>
      <c r="AO25" s="276"/>
      <c r="AP25" s="276"/>
      <c r="AQ25" s="277"/>
    </row>
    <row r="26" spans="1:43" s="117" customFormat="1" ht="15.75" x14ac:dyDescent="0.2">
      <c r="A26" s="278" t="s">
        <v>270</v>
      </c>
      <c r="B26" s="279">
        <v>0</v>
      </c>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6"/>
      <c r="AE26" s="276"/>
      <c r="AF26" s="276"/>
      <c r="AG26" s="276"/>
      <c r="AH26" s="276"/>
      <c r="AI26" s="276"/>
      <c r="AJ26" s="276"/>
      <c r="AK26" s="276"/>
      <c r="AL26" s="276"/>
      <c r="AM26" s="276"/>
      <c r="AN26" s="276"/>
      <c r="AO26" s="276"/>
      <c r="AP26" s="276"/>
      <c r="AQ26" s="277"/>
    </row>
    <row r="27" spans="1:43" s="117" customFormat="1" ht="15.75" x14ac:dyDescent="0.2">
      <c r="A27" s="278" t="s">
        <v>268</v>
      </c>
      <c r="B27" s="279">
        <v>25</v>
      </c>
      <c r="C27" s="275"/>
      <c r="D27" s="280" t="s">
        <v>271</v>
      </c>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6"/>
      <c r="AE27" s="276"/>
      <c r="AF27" s="276"/>
      <c r="AG27" s="276"/>
      <c r="AH27" s="276"/>
      <c r="AI27" s="276"/>
      <c r="AJ27" s="276"/>
      <c r="AK27" s="276"/>
      <c r="AL27" s="276"/>
      <c r="AM27" s="276"/>
      <c r="AN27" s="276"/>
      <c r="AO27" s="276"/>
      <c r="AP27" s="276"/>
      <c r="AQ27" s="277"/>
    </row>
    <row r="28" spans="1:43" s="117" customFormat="1" ht="16.5" thickBot="1" x14ac:dyDescent="0.25">
      <c r="A28" s="281" t="s">
        <v>266</v>
      </c>
      <c r="B28" s="282">
        <v>1</v>
      </c>
      <c r="C28" s="275"/>
      <c r="D28" s="418" t="s">
        <v>269</v>
      </c>
      <c r="E28" s="419"/>
      <c r="F28" s="420"/>
      <c r="G28" s="345">
        <v>14.677154085013841</v>
      </c>
      <c r="H28" s="283" t="s">
        <v>647</v>
      </c>
      <c r="I28" s="275"/>
      <c r="J28" s="275"/>
      <c r="K28" s="275"/>
      <c r="L28" s="275"/>
      <c r="M28" s="275"/>
      <c r="N28" s="275"/>
      <c r="O28" s="275"/>
      <c r="P28" s="275"/>
      <c r="Q28" s="275"/>
      <c r="R28" s="275"/>
      <c r="S28" s="275"/>
      <c r="T28" s="275"/>
      <c r="U28" s="275"/>
      <c r="V28" s="275"/>
      <c r="W28" s="275"/>
      <c r="X28" s="275"/>
      <c r="Y28" s="275"/>
      <c r="Z28" s="275"/>
      <c r="AA28" s="275"/>
      <c r="AB28" s="275"/>
      <c r="AC28" s="275"/>
      <c r="AD28" s="276"/>
      <c r="AE28" s="276"/>
      <c r="AF28" s="276"/>
      <c r="AG28" s="276"/>
      <c r="AH28" s="276"/>
      <c r="AI28" s="276"/>
      <c r="AJ28" s="276"/>
      <c r="AK28" s="276"/>
      <c r="AL28" s="276"/>
      <c r="AM28" s="276"/>
      <c r="AN28" s="276"/>
      <c r="AO28" s="276"/>
      <c r="AP28" s="276"/>
      <c r="AQ28" s="277"/>
    </row>
    <row r="29" spans="1:43" s="117" customFormat="1" ht="15.75" x14ac:dyDescent="0.2">
      <c r="A29" s="274" t="s">
        <v>265</v>
      </c>
      <c r="B29" s="289">
        <v>400000</v>
      </c>
      <c r="C29" s="275"/>
      <c r="D29" s="418" t="s">
        <v>267</v>
      </c>
      <c r="E29" s="419"/>
      <c r="F29" s="420"/>
      <c r="G29" s="345">
        <v>20.289411756362146</v>
      </c>
      <c r="H29" s="283" t="s">
        <v>647</v>
      </c>
      <c r="I29" s="275"/>
      <c r="J29" s="275"/>
      <c r="K29" s="275"/>
      <c r="L29" s="275"/>
      <c r="M29" s="275"/>
      <c r="N29" s="275"/>
      <c r="O29" s="275"/>
      <c r="P29" s="275"/>
      <c r="Q29" s="275"/>
      <c r="R29" s="275"/>
      <c r="S29" s="275"/>
      <c r="T29" s="275"/>
      <c r="U29" s="275"/>
      <c r="V29" s="275"/>
      <c r="W29" s="275"/>
      <c r="X29" s="275"/>
      <c r="Y29" s="275"/>
      <c r="Z29" s="275"/>
      <c r="AA29" s="275"/>
      <c r="AB29" s="275"/>
      <c r="AC29" s="275"/>
      <c r="AD29" s="276"/>
      <c r="AE29" s="276"/>
      <c r="AF29" s="276"/>
      <c r="AG29" s="276"/>
      <c r="AH29" s="276"/>
      <c r="AI29" s="276"/>
      <c r="AJ29" s="276"/>
      <c r="AK29" s="276"/>
      <c r="AL29" s="276"/>
      <c r="AM29" s="276"/>
      <c r="AN29" s="276"/>
      <c r="AO29" s="276"/>
      <c r="AP29" s="276"/>
      <c r="AQ29" s="277"/>
    </row>
    <row r="30" spans="1:43" s="117" customFormat="1" ht="15.75" x14ac:dyDescent="0.2">
      <c r="A30" s="278" t="s">
        <v>415</v>
      </c>
      <c r="B30" s="279">
        <v>3</v>
      </c>
      <c r="C30" s="275"/>
      <c r="D30" s="418" t="s">
        <v>424</v>
      </c>
      <c r="E30" s="419"/>
      <c r="F30" s="420"/>
      <c r="G30" s="346">
        <v>77324309.108797103</v>
      </c>
      <c r="H30" s="284">
        <v>-128367660.02302465</v>
      </c>
      <c r="I30" s="275"/>
      <c r="J30" s="275"/>
      <c r="K30" s="275"/>
      <c r="L30" s="275"/>
      <c r="M30" s="275"/>
      <c r="N30" s="275"/>
      <c r="O30" s="275"/>
      <c r="P30" s="275"/>
      <c r="Q30" s="275"/>
      <c r="R30" s="275"/>
      <c r="S30" s="275"/>
      <c r="T30" s="275"/>
      <c r="U30" s="275"/>
      <c r="V30" s="275"/>
      <c r="W30" s="275"/>
      <c r="X30" s="275"/>
      <c r="Y30" s="275"/>
      <c r="Z30" s="275"/>
      <c r="AA30" s="275"/>
      <c r="AB30" s="275"/>
      <c r="AC30" s="275"/>
      <c r="AD30" s="276"/>
      <c r="AE30" s="276"/>
      <c r="AF30" s="276"/>
      <c r="AG30" s="276"/>
      <c r="AH30" s="276"/>
      <c r="AI30" s="276"/>
      <c r="AJ30" s="276"/>
      <c r="AK30" s="276"/>
      <c r="AL30" s="276"/>
      <c r="AM30" s="276"/>
      <c r="AN30" s="276"/>
      <c r="AO30" s="276"/>
      <c r="AP30" s="276"/>
      <c r="AQ30" s="277"/>
    </row>
    <row r="31" spans="1:43" s="117" customFormat="1" ht="15.75" x14ac:dyDescent="0.2">
      <c r="A31" s="278" t="s">
        <v>264</v>
      </c>
      <c r="B31" s="279">
        <v>3</v>
      </c>
      <c r="C31" s="275"/>
      <c r="D31" s="418" t="s">
        <v>425</v>
      </c>
      <c r="E31" s="419"/>
      <c r="F31" s="420"/>
      <c r="G31" s="285" t="s">
        <v>648</v>
      </c>
      <c r="H31" s="286" t="s">
        <v>649</v>
      </c>
      <c r="I31" s="275"/>
      <c r="J31" s="275"/>
      <c r="K31" s="275"/>
      <c r="L31" s="275"/>
      <c r="M31" s="275"/>
      <c r="N31" s="275"/>
      <c r="O31" s="275"/>
      <c r="P31" s="275"/>
      <c r="Q31" s="275"/>
      <c r="R31" s="275"/>
      <c r="S31" s="275"/>
      <c r="T31" s="275"/>
      <c r="U31" s="275"/>
      <c r="V31" s="275"/>
      <c r="W31" s="275"/>
      <c r="X31" s="275"/>
      <c r="Y31" s="275"/>
      <c r="Z31" s="275"/>
      <c r="AA31" s="275"/>
      <c r="AB31" s="275"/>
      <c r="AC31" s="275"/>
      <c r="AD31" s="276"/>
      <c r="AE31" s="276"/>
      <c r="AF31" s="276"/>
      <c r="AG31" s="276"/>
      <c r="AH31" s="276"/>
      <c r="AI31" s="276"/>
      <c r="AJ31" s="276"/>
      <c r="AK31" s="276"/>
      <c r="AL31" s="276"/>
      <c r="AM31" s="276"/>
      <c r="AN31" s="276"/>
      <c r="AO31" s="276"/>
      <c r="AP31" s="276"/>
      <c r="AQ31" s="277"/>
    </row>
    <row r="32" spans="1:43" s="117" customFormat="1" ht="15.75" x14ac:dyDescent="0.2">
      <c r="A32" s="278" t="s">
        <v>243</v>
      </c>
      <c r="B32" s="279">
        <v>200000</v>
      </c>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6"/>
      <c r="AE32" s="276"/>
      <c r="AF32" s="276"/>
      <c r="AG32" s="276"/>
      <c r="AH32" s="276"/>
      <c r="AI32" s="276"/>
      <c r="AJ32" s="276"/>
      <c r="AK32" s="276"/>
      <c r="AL32" s="276"/>
      <c r="AM32" s="276"/>
      <c r="AN32" s="276"/>
      <c r="AO32" s="276"/>
      <c r="AP32" s="276"/>
      <c r="AQ32" s="277"/>
    </row>
    <row r="33" spans="1:43" s="117" customFormat="1" ht="15.75" x14ac:dyDescent="0.2">
      <c r="A33" s="278" t="s">
        <v>263</v>
      </c>
      <c r="B33" s="279">
        <v>1</v>
      </c>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6"/>
      <c r="AE33" s="276"/>
      <c r="AF33" s="276"/>
      <c r="AG33" s="276"/>
      <c r="AH33" s="276"/>
      <c r="AI33" s="276"/>
      <c r="AJ33" s="276"/>
      <c r="AK33" s="276"/>
      <c r="AL33" s="276"/>
      <c r="AM33" s="276"/>
      <c r="AN33" s="276"/>
      <c r="AO33" s="276"/>
      <c r="AP33" s="276"/>
      <c r="AQ33" s="277"/>
    </row>
    <row r="34" spans="1:43" s="117" customFormat="1" ht="15.75" x14ac:dyDescent="0.2">
      <c r="A34" s="278" t="s">
        <v>262</v>
      </c>
      <c r="B34" s="279">
        <v>1</v>
      </c>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6"/>
      <c r="AE34" s="276"/>
      <c r="AF34" s="276"/>
      <c r="AG34" s="276"/>
      <c r="AH34" s="276"/>
      <c r="AI34" s="276"/>
      <c r="AJ34" s="276"/>
      <c r="AK34" s="276"/>
      <c r="AL34" s="276"/>
      <c r="AM34" s="276"/>
      <c r="AN34" s="276"/>
      <c r="AO34" s="276"/>
      <c r="AP34" s="276"/>
      <c r="AQ34" s="277"/>
    </row>
    <row r="35" spans="1:43" s="117" customFormat="1" ht="15.75" x14ac:dyDescent="0.2">
      <c r="A35" s="287" t="s">
        <v>426</v>
      </c>
      <c r="B35" s="279">
        <v>1000000</v>
      </c>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6"/>
      <c r="AE35" s="276"/>
      <c r="AF35" s="276"/>
      <c r="AG35" s="276"/>
      <c r="AH35" s="276"/>
      <c r="AI35" s="276"/>
      <c r="AJ35" s="276"/>
      <c r="AK35" s="276"/>
      <c r="AL35" s="276"/>
      <c r="AM35" s="276"/>
      <c r="AN35" s="276"/>
      <c r="AO35" s="276"/>
      <c r="AP35" s="276"/>
      <c r="AQ35" s="277"/>
    </row>
    <row r="36" spans="1:43" s="117" customFormat="1" ht="16.5" thickBot="1" x14ac:dyDescent="0.25">
      <c r="A36" s="281" t="s">
        <v>237</v>
      </c>
      <c r="B36" s="288">
        <v>0.2</v>
      </c>
      <c r="C36" s="275"/>
      <c r="D36" s="275"/>
      <c r="E36" s="275"/>
      <c r="F36" s="275"/>
      <c r="G36" s="275"/>
      <c r="H36" s="275"/>
      <c r="I36" s="275"/>
      <c r="J36" s="275"/>
      <c r="K36" s="275"/>
      <c r="L36" s="275"/>
      <c r="M36" s="275"/>
      <c r="N36" s="275"/>
      <c r="O36" s="275"/>
      <c r="P36" s="275"/>
      <c r="Q36" s="275"/>
      <c r="R36" s="275"/>
      <c r="S36" s="275"/>
      <c r="T36" s="275"/>
      <c r="U36" s="275"/>
      <c r="V36" s="275"/>
      <c r="W36" s="275"/>
      <c r="X36" s="275"/>
      <c r="Y36" s="275"/>
      <c r="Z36" s="275"/>
      <c r="AA36" s="275"/>
      <c r="AB36" s="275"/>
      <c r="AC36" s="275"/>
      <c r="AD36" s="276"/>
      <c r="AE36" s="276"/>
      <c r="AF36" s="276"/>
      <c r="AG36" s="276"/>
      <c r="AH36" s="276"/>
      <c r="AI36" s="276"/>
      <c r="AJ36" s="276"/>
      <c r="AK36" s="276"/>
      <c r="AL36" s="276"/>
      <c r="AM36" s="276"/>
      <c r="AN36" s="276"/>
      <c r="AO36" s="276"/>
      <c r="AP36" s="276"/>
      <c r="AQ36" s="277"/>
    </row>
    <row r="37" spans="1:43" s="117" customFormat="1" ht="15.75" x14ac:dyDescent="0.2">
      <c r="A37" s="274" t="s">
        <v>416</v>
      </c>
      <c r="B37" s="289">
        <v>0</v>
      </c>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6"/>
      <c r="AE37" s="276"/>
      <c r="AF37" s="276"/>
      <c r="AG37" s="276"/>
      <c r="AH37" s="276"/>
      <c r="AI37" s="276"/>
      <c r="AJ37" s="276"/>
      <c r="AK37" s="276"/>
      <c r="AL37" s="276"/>
      <c r="AM37" s="276"/>
      <c r="AN37" s="276"/>
      <c r="AO37" s="276"/>
      <c r="AP37" s="276"/>
      <c r="AQ37" s="277"/>
    </row>
    <row r="38" spans="1:43" s="117" customFormat="1" ht="15.75" x14ac:dyDescent="0.2">
      <c r="A38" s="278" t="s">
        <v>261</v>
      </c>
      <c r="B38" s="279"/>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6"/>
      <c r="AE38" s="276"/>
      <c r="AF38" s="276"/>
      <c r="AG38" s="276"/>
      <c r="AH38" s="276"/>
      <c r="AI38" s="276"/>
      <c r="AJ38" s="276"/>
      <c r="AK38" s="276"/>
      <c r="AL38" s="276"/>
      <c r="AM38" s="276"/>
      <c r="AN38" s="276"/>
      <c r="AO38" s="276"/>
      <c r="AP38" s="276"/>
      <c r="AQ38" s="277"/>
    </row>
    <row r="39" spans="1:43" s="117" customFormat="1" ht="16.5" thickBot="1" x14ac:dyDescent="0.25">
      <c r="A39" s="287" t="s">
        <v>260</v>
      </c>
      <c r="B39" s="290"/>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6"/>
      <c r="AE39" s="276"/>
      <c r="AF39" s="276"/>
      <c r="AG39" s="276"/>
      <c r="AH39" s="276"/>
      <c r="AI39" s="276"/>
      <c r="AJ39" s="276"/>
      <c r="AK39" s="276"/>
      <c r="AL39" s="276"/>
      <c r="AM39" s="276"/>
      <c r="AN39" s="276"/>
      <c r="AO39" s="276"/>
      <c r="AP39" s="276"/>
      <c r="AQ39" s="277"/>
    </row>
    <row r="40" spans="1:43" s="228" customFormat="1" ht="15.75" x14ac:dyDescent="0.2">
      <c r="A40" s="291" t="s">
        <v>417</v>
      </c>
      <c r="B40" s="292">
        <v>1</v>
      </c>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6"/>
      <c r="AE40" s="276"/>
      <c r="AF40" s="276"/>
      <c r="AG40" s="276"/>
      <c r="AH40" s="276"/>
      <c r="AI40" s="276"/>
      <c r="AJ40" s="276"/>
      <c r="AK40" s="276"/>
      <c r="AL40" s="276"/>
      <c r="AM40" s="276"/>
      <c r="AN40" s="276"/>
      <c r="AO40" s="276"/>
      <c r="AP40" s="276"/>
      <c r="AQ40" s="277"/>
    </row>
    <row r="41" spans="1:43" s="228" customFormat="1" ht="15.75" x14ac:dyDescent="0.2">
      <c r="A41" s="293" t="s">
        <v>259</v>
      </c>
      <c r="B41" s="294"/>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6"/>
      <c r="AE41" s="276"/>
      <c r="AF41" s="276"/>
      <c r="AG41" s="276"/>
      <c r="AH41" s="276"/>
      <c r="AI41" s="276"/>
      <c r="AJ41" s="276"/>
      <c r="AK41" s="276"/>
      <c r="AL41" s="276"/>
      <c r="AM41" s="276"/>
      <c r="AN41" s="276"/>
      <c r="AO41" s="276"/>
      <c r="AP41" s="276"/>
      <c r="AQ41" s="277"/>
    </row>
    <row r="42" spans="1:43" s="228" customFormat="1" ht="15.75" x14ac:dyDescent="0.2">
      <c r="A42" s="293" t="s">
        <v>258</v>
      </c>
      <c r="B42" s="29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6"/>
      <c r="AE42" s="276"/>
      <c r="AF42" s="276"/>
      <c r="AG42" s="276"/>
      <c r="AH42" s="276"/>
      <c r="AI42" s="276"/>
      <c r="AJ42" s="276"/>
      <c r="AK42" s="276"/>
      <c r="AL42" s="276"/>
      <c r="AM42" s="276"/>
      <c r="AN42" s="276"/>
      <c r="AO42" s="276"/>
      <c r="AP42" s="276"/>
      <c r="AQ42" s="277"/>
    </row>
    <row r="43" spans="1:43" s="228" customFormat="1" ht="15.75" x14ac:dyDescent="0.2">
      <c r="A43" s="293" t="s">
        <v>257</v>
      </c>
      <c r="B43" s="295">
        <v>0</v>
      </c>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6"/>
      <c r="AE43" s="276"/>
      <c r="AF43" s="276"/>
      <c r="AG43" s="276"/>
      <c r="AH43" s="276"/>
      <c r="AI43" s="276"/>
      <c r="AJ43" s="276"/>
      <c r="AK43" s="276"/>
      <c r="AL43" s="276"/>
      <c r="AM43" s="276"/>
      <c r="AN43" s="276"/>
      <c r="AO43" s="276"/>
      <c r="AP43" s="276"/>
      <c r="AQ43" s="277"/>
    </row>
    <row r="44" spans="1:43" s="228" customFormat="1" ht="15.75" x14ac:dyDescent="0.2">
      <c r="A44" s="293" t="s">
        <v>256</v>
      </c>
      <c r="B44" s="295">
        <v>0.20499999999999999</v>
      </c>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6"/>
      <c r="AE44" s="276"/>
      <c r="AF44" s="276"/>
      <c r="AG44" s="276"/>
      <c r="AH44" s="276"/>
      <c r="AI44" s="276"/>
      <c r="AJ44" s="276"/>
      <c r="AK44" s="276"/>
      <c r="AL44" s="276"/>
      <c r="AM44" s="276"/>
      <c r="AN44" s="276"/>
      <c r="AO44" s="276"/>
      <c r="AP44" s="276"/>
      <c r="AQ44" s="277"/>
    </row>
    <row r="45" spans="1:43" s="228" customFormat="1" ht="15.75" x14ac:dyDescent="0.2">
      <c r="A45" s="293" t="s">
        <v>255</v>
      </c>
      <c r="B45" s="295">
        <v>1</v>
      </c>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6"/>
      <c r="AE45" s="276"/>
      <c r="AF45" s="276"/>
      <c r="AG45" s="276"/>
      <c r="AH45" s="276"/>
      <c r="AI45" s="276"/>
      <c r="AJ45" s="276"/>
      <c r="AK45" s="276"/>
      <c r="AL45" s="276"/>
      <c r="AM45" s="276"/>
      <c r="AN45" s="276"/>
      <c r="AO45" s="276"/>
      <c r="AP45" s="276"/>
      <c r="AQ45" s="277"/>
    </row>
    <row r="46" spans="1:43" s="228" customFormat="1" ht="16.5" thickBot="1" x14ac:dyDescent="0.25">
      <c r="A46" s="296" t="s">
        <v>427</v>
      </c>
      <c r="B46" s="297">
        <v>0.20499999999999999</v>
      </c>
      <c r="C46" s="298"/>
      <c r="D46" s="275"/>
      <c r="E46" s="275"/>
      <c r="F46" s="275"/>
      <c r="G46" s="275"/>
      <c r="H46" s="275"/>
      <c r="I46" s="275"/>
      <c r="J46" s="275"/>
      <c r="K46" s="275"/>
      <c r="L46" s="275"/>
      <c r="M46" s="275"/>
      <c r="N46" s="275"/>
      <c r="O46" s="275"/>
      <c r="P46" s="275"/>
      <c r="Q46" s="275"/>
      <c r="R46" s="275"/>
      <c r="S46" s="275"/>
      <c r="T46" s="275"/>
      <c r="U46" s="275"/>
      <c r="V46" s="275"/>
      <c r="W46" s="275"/>
      <c r="X46" s="275"/>
      <c r="Y46" s="275"/>
      <c r="Z46" s="275"/>
      <c r="AA46" s="275"/>
      <c r="AB46" s="275"/>
      <c r="AC46" s="275"/>
      <c r="AD46" s="276"/>
      <c r="AE46" s="276"/>
      <c r="AF46" s="276"/>
      <c r="AG46" s="276"/>
      <c r="AH46" s="276"/>
      <c r="AI46" s="276"/>
      <c r="AJ46" s="276"/>
      <c r="AK46" s="276"/>
      <c r="AL46" s="276"/>
      <c r="AM46" s="276"/>
      <c r="AN46" s="276"/>
      <c r="AO46" s="276"/>
      <c r="AP46" s="276"/>
      <c r="AQ46" s="277"/>
    </row>
    <row r="47" spans="1:43" s="228" customFormat="1" ht="15.75" x14ac:dyDescent="0.2">
      <c r="A47" s="299" t="s">
        <v>254</v>
      </c>
      <c r="B47" s="300">
        <v>1</v>
      </c>
      <c r="C47" s="300">
        <v>2</v>
      </c>
      <c r="D47" s="300">
        <v>3</v>
      </c>
      <c r="E47" s="300">
        <v>4</v>
      </c>
      <c r="F47" s="300">
        <v>5</v>
      </c>
      <c r="G47" s="300">
        <v>6</v>
      </c>
      <c r="H47" s="300">
        <v>7</v>
      </c>
      <c r="I47" s="300">
        <v>8</v>
      </c>
      <c r="J47" s="300">
        <v>9</v>
      </c>
      <c r="K47" s="300">
        <v>10</v>
      </c>
      <c r="L47" s="300">
        <v>11</v>
      </c>
      <c r="M47" s="300">
        <v>12</v>
      </c>
      <c r="N47" s="300">
        <v>13</v>
      </c>
      <c r="O47" s="300">
        <v>14</v>
      </c>
      <c r="P47" s="300">
        <v>15</v>
      </c>
      <c r="Q47" s="300">
        <v>16</v>
      </c>
      <c r="R47" s="300">
        <v>17</v>
      </c>
      <c r="S47" s="300">
        <v>18</v>
      </c>
      <c r="T47" s="300">
        <v>19</v>
      </c>
      <c r="U47" s="300">
        <v>20</v>
      </c>
      <c r="V47" s="300">
        <v>21</v>
      </c>
      <c r="W47" s="300">
        <v>22</v>
      </c>
      <c r="X47" s="300">
        <v>23</v>
      </c>
      <c r="Y47" s="300">
        <v>24</v>
      </c>
      <c r="Z47" s="300">
        <v>25</v>
      </c>
      <c r="AA47" s="300">
        <v>26</v>
      </c>
      <c r="AB47" s="300">
        <v>27</v>
      </c>
      <c r="AC47" s="300">
        <v>28</v>
      </c>
      <c r="AD47" s="300">
        <v>29</v>
      </c>
      <c r="AE47" s="300">
        <v>30</v>
      </c>
      <c r="AF47" s="300">
        <v>31</v>
      </c>
      <c r="AG47" s="300">
        <v>32</v>
      </c>
      <c r="AH47" s="300">
        <v>33</v>
      </c>
      <c r="AI47" s="300">
        <v>34</v>
      </c>
      <c r="AJ47" s="300">
        <v>35</v>
      </c>
      <c r="AK47" s="300"/>
      <c r="AL47" s="300"/>
      <c r="AM47" s="300"/>
      <c r="AN47" s="300"/>
      <c r="AO47" s="300"/>
      <c r="AP47" s="300"/>
      <c r="AQ47" s="301"/>
    </row>
    <row r="48" spans="1:43" s="228" customFormat="1" ht="15.75" x14ac:dyDescent="0.2">
      <c r="A48" s="302" t="s">
        <v>253</v>
      </c>
      <c r="B48" s="303">
        <v>0</v>
      </c>
      <c r="C48" s="303">
        <v>0</v>
      </c>
      <c r="D48" s="303">
        <v>0</v>
      </c>
      <c r="E48" s="303">
        <v>0</v>
      </c>
      <c r="F48" s="303">
        <v>0</v>
      </c>
      <c r="G48" s="303">
        <v>0</v>
      </c>
      <c r="H48" s="303">
        <v>0</v>
      </c>
      <c r="I48" s="303">
        <v>0</v>
      </c>
      <c r="J48" s="303">
        <v>0</v>
      </c>
      <c r="K48" s="303">
        <v>5.3999999999999999E-2</v>
      </c>
      <c r="L48" s="303">
        <v>4.3999999999999997E-2</v>
      </c>
      <c r="M48" s="303">
        <v>4.5999999999999999E-2</v>
      </c>
      <c r="N48" s="303">
        <v>4.5999999999999999E-2</v>
      </c>
      <c r="O48" s="303">
        <v>4.5999999999999999E-2</v>
      </c>
      <c r="P48" s="303">
        <v>4.5999999999999999E-2</v>
      </c>
      <c r="Q48" s="303">
        <v>4.5999999999999999E-2</v>
      </c>
      <c r="R48" s="303">
        <v>4.5999999999999999E-2</v>
      </c>
      <c r="S48" s="303">
        <v>4.5999999999999999E-2</v>
      </c>
      <c r="T48" s="303">
        <v>4.5999999999999999E-2</v>
      </c>
      <c r="U48" s="303">
        <v>4.5999999999999999E-2</v>
      </c>
      <c r="V48" s="303">
        <v>4.5999999999999999E-2</v>
      </c>
      <c r="W48" s="303">
        <v>4.5999999999999999E-2</v>
      </c>
      <c r="X48" s="303">
        <v>4.5999999999999999E-2</v>
      </c>
      <c r="Y48" s="303">
        <v>4.5999999999999999E-2</v>
      </c>
      <c r="Z48" s="303">
        <v>4.5999999999999999E-2</v>
      </c>
      <c r="AA48" s="303">
        <v>4.5999999999999999E-2</v>
      </c>
      <c r="AB48" s="303">
        <v>4.5999999999999999E-2</v>
      </c>
      <c r="AC48" s="303">
        <v>4.5999999999999999E-2</v>
      </c>
      <c r="AD48" s="303">
        <v>4.5999999999999999E-2</v>
      </c>
      <c r="AE48" s="303">
        <v>4.5999999999999999E-2</v>
      </c>
      <c r="AF48" s="303">
        <v>4.5999999999999999E-2</v>
      </c>
      <c r="AG48" s="303">
        <v>4.5999999999999999E-2</v>
      </c>
      <c r="AH48" s="303">
        <v>4.5999999999999999E-2</v>
      </c>
      <c r="AI48" s="303">
        <v>4.5999999999999999E-2</v>
      </c>
      <c r="AJ48" s="303">
        <v>4.5999999999999999E-2</v>
      </c>
      <c r="AK48" s="303"/>
      <c r="AL48" s="303"/>
      <c r="AM48" s="303"/>
      <c r="AN48" s="303"/>
      <c r="AO48" s="303"/>
      <c r="AP48" s="303"/>
      <c r="AQ48" s="304"/>
    </row>
    <row r="49" spans="1:43" s="228" customFormat="1" ht="15.75" x14ac:dyDescent="0.2">
      <c r="A49" s="302" t="s">
        <v>252</v>
      </c>
      <c r="B49" s="303">
        <v>0</v>
      </c>
      <c r="C49" s="303">
        <v>0</v>
      </c>
      <c r="D49" s="303">
        <v>0</v>
      </c>
      <c r="E49" s="303">
        <v>0</v>
      </c>
      <c r="F49" s="303">
        <v>0</v>
      </c>
      <c r="G49" s="303">
        <v>0</v>
      </c>
      <c r="H49" s="303">
        <v>0</v>
      </c>
      <c r="I49" s="303">
        <v>0</v>
      </c>
      <c r="J49" s="303">
        <v>0</v>
      </c>
      <c r="K49" s="303">
        <v>5.4000000000000048E-2</v>
      </c>
      <c r="L49" s="303">
        <v>0.10037600000000002</v>
      </c>
      <c r="M49" s="303">
        <v>0.150993296</v>
      </c>
      <c r="N49" s="303">
        <v>0.20393898761600004</v>
      </c>
      <c r="O49" s="303">
        <v>0.25932018104633614</v>
      </c>
      <c r="P49" s="303">
        <v>0.3172489093744677</v>
      </c>
      <c r="Q49" s="303">
        <v>0.3778423592056932</v>
      </c>
      <c r="R49" s="303">
        <v>0.44122310772915507</v>
      </c>
      <c r="S49" s="303">
        <v>0.50751937068469632</v>
      </c>
      <c r="T49" s="303">
        <v>0.57686526173619246</v>
      </c>
      <c r="U49" s="303">
        <v>0.64940106377605744</v>
      </c>
      <c r="V49" s="303">
        <v>0.72527351270975604</v>
      </c>
      <c r="W49" s="303">
        <v>0.80463609429440486</v>
      </c>
      <c r="X49" s="303">
        <v>0.8876493546319475</v>
      </c>
      <c r="Y49" s="303">
        <v>0.97448122494501721</v>
      </c>
      <c r="Z49" s="303">
        <v>1.0653073612924882</v>
      </c>
      <c r="AA49" s="303">
        <v>1.1603114999119426</v>
      </c>
      <c r="AB49" s="303">
        <v>1.2596858289078923</v>
      </c>
      <c r="AC49" s="303">
        <v>1.3636313770376556</v>
      </c>
      <c r="AD49" s="303">
        <v>1.4723584203813878</v>
      </c>
      <c r="AE49" s="303">
        <v>1.5860869077189319</v>
      </c>
      <c r="AF49" s="303">
        <v>1.7050469054740027</v>
      </c>
      <c r="AG49" s="303">
        <v>1.8294790631258069</v>
      </c>
      <c r="AH49" s="303">
        <v>1.959635100029594</v>
      </c>
      <c r="AI49" s="303">
        <v>2.0957783146309552</v>
      </c>
      <c r="AJ49" s="303">
        <v>2.2381841171039794</v>
      </c>
      <c r="AK49" s="303"/>
      <c r="AL49" s="303"/>
      <c r="AM49" s="303"/>
      <c r="AN49" s="303"/>
      <c r="AO49" s="303"/>
      <c r="AP49" s="303"/>
      <c r="AQ49" s="304"/>
    </row>
    <row r="50" spans="1:43" s="228" customFormat="1" ht="16.5" thickBot="1" x14ac:dyDescent="0.25">
      <c r="A50" s="305" t="s">
        <v>418</v>
      </c>
      <c r="B50" s="311">
        <v>-0.05</v>
      </c>
      <c r="C50" s="311">
        <v>9323584.9499999993</v>
      </c>
      <c r="D50" s="311">
        <v>-0.05</v>
      </c>
      <c r="E50" s="311">
        <v>-0.05</v>
      </c>
      <c r="F50" s="311">
        <v>-0.05</v>
      </c>
      <c r="G50" s="311">
        <v>-0.05</v>
      </c>
      <c r="H50" s="311">
        <v>2857950</v>
      </c>
      <c r="I50" s="311">
        <v>5715900</v>
      </c>
      <c r="J50" s="311">
        <v>12128745.6</v>
      </c>
      <c r="K50" s="311">
        <v>19335370.716000002</v>
      </c>
      <c r="L50" s="311">
        <v>25232658.784379996</v>
      </c>
      <c r="M50" s="311">
        <v>31672033.306153774</v>
      </c>
      <c r="N50" s="311">
        <v>38650437.977942988</v>
      </c>
      <c r="O50" s="311">
        <v>46203837.857060999</v>
      </c>
      <c r="P50" s="311">
        <v>54370366.198296532</v>
      </c>
      <c r="Q50" s="311">
        <v>63190447.826020181</v>
      </c>
      <c r="R50" s="311">
        <v>72706929.268618822</v>
      </c>
      <c r="S50" s="311">
        <v>82965216.016336694</v>
      </c>
      <c r="T50" s="311">
        <v>94013417.282512203</v>
      </c>
      <c r="U50" s="311">
        <v>105902498.66808529</v>
      </c>
      <c r="V50" s="311">
        <v>118686443.15016131</v>
      </c>
      <c r="W50" s="311">
        <v>130160204.48143429</v>
      </c>
      <c r="X50" s="311">
        <v>141918984.39574391</v>
      </c>
      <c r="Y50" s="311">
        <v>149908186.36270064</v>
      </c>
      <c r="Z50" s="311">
        <v>156803962.93538487</v>
      </c>
      <c r="AA50" s="311">
        <v>164016945.23041257</v>
      </c>
      <c r="AB50" s="311">
        <v>171561724.71101156</v>
      </c>
      <c r="AC50" s="311">
        <v>179453564.04771811</v>
      </c>
      <c r="AD50" s="311">
        <v>187708427.99391314</v>
      </c>
      <c r="AE50" s="311">
        <v>196343015.68163314</v>
      </c>
      <c r="AF50" s="311">
        <v>205374794.40298828</v>
      </c>
      <c r="AG50" s="311">
        <v>214822034.94552577</v>
      </c>
      <c r="AH50" s="311">
        <v>224703848.55301997</v>
      </c>
      <c r="AI50" s="311">
        <v>235040225.58645889</v>
      </c>
      <c r="AJ50" s="311">
        <v>245852075.96343601</v>
      </c>
      <c r="AK50" s="311"/>
      <c r="AL50" s="311"/>
      <c r="AM50" s="311"/>
      <c r="AN50" s="311"/>
      <c r="AO50" s="311"/>
      <c r="AP50" s="311"/>
      <c r="AQ50" s="312"/>
    </row>
    <row r="51" spans="1:43" s="228" customFormat="1" ht="16.5" thickBot="1" x14ac:dyDescent="0.25">
      <c r="A51" s="306"/>
      <c r="B51" s="275"/>
      <c r="C51" s="275"/>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5"/>
      <c r="AI51" s="275"/>
      <c r="AJ51" s="275"/>
      <c r="AK51" s="275"/>
      <c r="AL51" s="275"/>
      <c r="AM51" s="275"/>
      <c r="AN51" s="275"/>
      <c r="AO51" s="275"/>
      <c r="AP51" s="275"/>
      <c r="AQ51" s="307"/>
    </row>
    <row r="52" spans="1:43" s="228" customFormat="1" ht="15.75" x14ac:dyDescent="0.2">
      <c r="A52" s="308" t="s">
        <v>251</v>
      </c>
      <c r="B52" s="300">
        <v>1</v>
      </c>
      <c r="C52" s="300">
        <v>2</v>
      </c>
      <c r="D52" s="300">
        <v>3</v>
      </c>
      <c r="E52" s="300">
        <v>4</v>
      </c>
      <c r="F52" s="300">
        <v>5</v>
      </c>
      <c r="G52" s="300">
        <v>6</v>
      </c>
      <c r="H52" s="300">
        <v>7</v>
      </c>
      <c r="I52" s="300">
        <v>8</v>
      </c>
      <c r="J52" s="300">
        <v>9</v>
      </c>
      <c r="K52" s="300">
        <v>10</v>
      </c>
      <c r="L52" s="300">
        <v>11</v>
      </c>
      <c r="M52" s="300">
        <v>12</v>
      </c>
      <c r="N52" s="300">
        <v>13</v>
      </c>
      <c r="O52" s="300">
        <v>14</v>
      </c>
      <c r="P52" s="300">
        <v>15</v>
      </c>
      <c r="Q52" s="300">
        <v>16</v>
      </c>
      <c r="R52" s="300">
        <v>17</v>
      </c>
      <c r="S52" s="300">
        <v>18</v>
      </c>
      <c r="T52" s="300">
        <v>19</v>
      </c>
      <c r="U52" s="300">
        <v>20</v>
      </c>
      <c r="V52" s="300">
        <v>21</v>
      </c>
      <c r="W52" s="300">
        <v>22</v>
      </c>
      <c r="X52" s="300">
        <v>23</v>
      </c>
      <c r="Y52" s="300">
        <v>24</v>
      </c>
      <c r="Z52" s="300">
        <v>25</v>
      </c>
      <c r="AA52" s="300">
        <v>26</v>
      </c>
      <c r="AB52" s="300">
        <v>27</v>
      </c>
      <c r="AC52" s="300">
        <v>28</v>
      </c>
      <c r="AD52" s="300">
        <v>29</v>
      </c>
      <c r="AE52" s="300">
        <v>30</v>
      </c>
      <c r="AF52" s="300">
        <v>31</v>
      </c>
      <c r="AG52" s="300">
        <v>32</v>
      </c>
      <c r="AH52" s="300">
        <v>33</v>
      </c>
      <c r="AI52" s="300">
        <v>34</v>
      </c>
      <c r="AJ52" s="300">
        <v>35</v>
      </c>
      <c r="AK52" s="300"/>
      <c r="AL52" s="300"/>
      <c r="AM52" s="300"/>
      <c r="AN52" s="300"/>
      <c r="AO52" s="300"/>
      <c r="AP52" s="300"/>
      <c r="AQ52" s="301"/>
    </row>
    <row r="53" spans="1:43" s="228" customFormat="1" ht="15.75" x14ac:dyDescent="0.2">
      <c r="A53" s="302" t="s">
        <v>250</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09">
        <v>0</v>
      </c>
      <c r="AD53" s="309">
        <v>0</v>
      </c>
      <c r="AE53" s="309">
        <v>0</v>
      </c>
      <c r="AF53" s="309">
        <v>0</v>
      </c>
      <c r="AG53" s="309">
        <v>0</v>
      </c>
      <c r="AH53" s="309">
        <v>0</v>
      </c>
      <c r="AI53" s="309">
        <v>0</v>
      </c>
      <c r="AJ53" s="309">
        <v>0</v>
      </c>
      <c r="AK53" s="309"/>
      <c r="AL53" s="309"/>
      <c r="AM53" s="309"/>
      <c r="AN53" s="309"/>
      <c r="AO53" s="309"/>
      <c r="AP53" s="309"/>
      <c r="AQ53" s="310"/>
    </row>
    <row r="54" spans="1:43" s="228" customFormat="1" ht="15.75" x14ac:dyDescent="0.2">
      <c r="A54" s="302" t="s">
        <v>249</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c r="AL54" s="309"/>
      <c r="AM54" s="309"/>
      <c r="AN54" s="309"/>
      <c r="AO54" s="309"/>
      <c r="AP54" s="309"/>
      <c r="AQ54" s="310"/>
    </row>
    <row r="55" spans="1:43" s="228" customFormat="1" ht="15.75" x14ac:dyDescent="0.2">
      <c r="A55" s="302" t="s">
        <v>248</v>
      </c>
      <c r="B55" s="309">
        <v>0</v>
      </c>
      <c r="C55" s="309">
        <v>0</v>
      </c>
      <c r="D55" s="309">
        <v>0</v>
      </c>
      <c r="E55" s="309">
        <v>0</v>
      </c>
      <c r="F55" s="309">
        <v>0</v>
      </c>
      <c r="G55" s="309">
        <v>0</v>
      </c>
      <c r="H55" s="309">
        <v>0</v>
      </c>
      <c r="I55" s="309">
        <v>0</v>
      </c>
      <c r="J55" s="309">
        <v>0</v>
      </c>
      <c r="K55" s="309">
        <v>0</v>
      </c>
      <c r="L55" s="309">
        <v>0</v>
      </c>
      <c r="M55" s="309">
        <v>0</v>
      </c>
      <c r="N55" s="309">
        <v>0</v>
      </c>
      <c r="O55" s="309">
        <v>0</v>
      </c>
      <c r="P55" s="309">
        <v>0</v>
      </c>
      <c r="Q55" s="309">
        <v>0</v>
      </c>
      <c r="R55" s="309">
        <v>0</v>
      </c>
      <c r="S55" s="309">
        <v>0</v>
      </c>
      <c r="T55" s="309">
        <v>0</v>
      </c>
      <c r="U55" s="309">
        <v>0</v>
      </c>
      <c r="V55" s="309">
        <v>0</v>
      </c>
      <c r="W55" s="309">
        <v>0</v>
      </c>
      <c r="X55" s="309">
        <v>0</v>
      </c>
      <c r="Y55" s="309">
        <v>0</v>
      </c>
      <c r="Z55" s="309">
        <v>0</v>
      </c>
      <c r="AA55" s="309">
        <v>0</v>
      </c>
      <c r="AB55" s="309">
        <v>0</v>
      </c>
      <c r="AC55" s="309">
        <v>0</v>
      </c>
      <c r="AD55" s="309">
        <v>0</v>
      </c>
      <c r="AE55" s="309">
        <v>0</v>
      </c>
      <c r="AF55" s="309">
        <v>0</v>
      </c>
      <c r="AG55" s="309">
        <v>0</v>
      </c>
      <c r="AH55" s="309">
        <v>0</v>
      </c>
      <c r="AI55" s="309">
        <v>0</v>
      </c>
      <c r="AJ55" s="309">
        <v>0</v>
      </c>
      <c r="AK55" s="309"/>
      <c r="AL55" s="309"/>
      <c r="AM55" s="309"/>
      <c r="AN55" s="309"/>
      <c r="AO55" s="309"/>
      <c r="AP55" s="309"/>
      <c r="AQ55" s="310"/>
    </row>
    <row r="56" spans="1:43" s="228" customFormat="1" ht="16.5" thickBot="1" x14ac:dyDescent="0.25">
      <c r="A56" s="305" t="s">
        <v>247</v>
      </c>
      <c r="B56" s="311">
        <v>0</v>
      </c>
      <c r="C56" s="311">
        <v>0</v>
      </c>
      <c r="D56" s="311">
        <v>0</v>
      </c>
      <c r="E56" s="311">
        <v>0</v>
      </c>
      <c r="F56" s="311">
        <v>0</v>
      </c>
      <c r="G56" s="311">
        <v>0</v>
      </c>
      <c r="H56" s="311">
        <v>0</v>
      </c>
      <c r="I56" s="311">
        <v>0</v>
      </c>
      <c r="J56" s="311">
        <v>0</v>
      </c>
      <c r="K56" s="311">
        <v>0</v>
      </c>
      <c r="L56" s="311">
        <v>0</v>
      </c>
      <c r="M56" s="311">
        <v>0</v>
      </c>
      <c r="N56" s="311">
        <v>0</v>
      </c>
      <c r="O56" s="311">
        <v>0</v>
      </c>
      <c r="P56" s="311">
        <v>0</v>
      </c>
      <c r="Q56" s="311">
        <v>0</v>
      </c>
      <c r="R56" s="311">
        <v>0</v>
      </c>
      <c r="S56" s="311">
        <v>0</v>
      </c>
      <c r="T56" s="311">
        <v>0</v>
      </c>
      <c r="U56" s="311">
        <v>0</v>
      </c>
      <c r="V56" s="311">
        <v>0</v>
      </c>
      <c r="W56" s="311">
        <v>0</v>
      </c>
      <c r="X56" s="311">
        <v>0</v>
      </c>
      <c r="Y56" s="311">
        <v>0</v>
      </c>
      <c r="Z56" s="311">
        <v>0</v>
      </c>
      <c r="AA56" s="311">
        <v>0</v>
      </c>
      <c r="AB56" s="311">
        <v>0</v>
      </c>
      <c r="AC56" s="311">
        <v>0</v>
      </c>
      <c r="AD56" s="311">
        <v>0</v>
      </c>
      <c r="AE56" s="311">
        <v>0</v>
      </c>
      <c r="AF56" s="311">
        <v>0</v>
      </c>
      <c r="AG56" s="311">
        <v>0</v>
      </c>
      <c r="AH56" s="311">
        <v>0</v>
      </c>
      <c r="AI56" s="311">
        <v>0</v>
      </c>
      <c r="AJ56" s="311">
        <v>0</v>
      </c>
      <c r="AK56" s="311"/>
      <c r="AL56" s="311"/>
      <c r="AM56" s="311"/>
      <c r="AN56" s="311"/>
      <c r="AO56" s="311"/>
      <c r="AP56" s="311"/>
      <c r="AQ56" s="312"/>
    </row>
    <row r="57" spans="1:43" s="228" customFormat="1" ht="16.5" thickBot="1" x14ac:dyDescent="0.25">
      <c r="A57" s="306"/>
      <c r="B57" s="313"/>
      <c r="C57" s="313"/>
      <c r="D57" s="313"/>
      <c r="E57" s="313"/>
      <c r="F57" s="313"/>
      <c r="G57" s="313"/>
      <c r="H57" s="313"/>
      <c r="I57" s="313"/>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13"/>
      <c r="AI57" s="313"/>
      <c r="AJ57" s="313"/>
      <c r="AK57" s="313"/>
      <c r="AL57" s="313"/>
      <c r="AM57" s="313"/>
      <c r="AN57" s="313"/>
      <c r="AO57" s="313"/>
      <c r="AP57" s="313"/>
      <c r="AQ57" s="314"/>
    </row>
    <row r="58" spans="1:43" s="228" customFormat="1" ht="15.75" x14ac:dyDescent="0.2">
      <c r="A58" s="308" t="s">
        <v>419</v>
      </c>
      <c r="B58" s="300">
        <v>1</v>
      </c>
      <c r="C58" s="300">
        <v>2</v>
      </c>
      <c r="D58" s="300">
        <v>3</v>
      </c>
      <c r="E58" s="300">
        <v>4</v>
      </c>
      <c r="F58" s="300">
        <v>5</v>
      </c>
      <c r="G58" s="300">
        <v>6</v>
      </c>
      <c r="H58" s="300">
        <v>7</v>
      </c>
      <c r="I58" s="300">
        <v>8</v>
      </c>
      <c r="J58" s="300">
        <v>9</v>
      </c>
      <c r="K58" s="300">
        <v>10</v>
      </c>
      <c r="L58" s="300">
        <v>11</v>
      </c>
      <c r="M58" s="300">
        <v>12</v>
      </c>
      <c r="N58" s="300">
        <v>13</v>
      </c>
      <c r="O58" s="300">
        <v>14</v>
      </c>
      <c r="P58" s="300">
        <v>15</v>
      </c>
      <c r="Q58" s="300">
        <v>16</v>
      </c>
      <c r="R58" s="300">
        <v>17</v>
      </c>
      <c r="S58" s="300">
        <v>18</v>
      </c>
      <c r="T58" s="300">
        <v>19</v>
      </c>
      <c r="U58" s="300">
        <v>20</v>
      </c>
      <c r="V58" s="300">
        <v>21</v>
      </c>
      <c r="W58" s="300">
        <v>22</v>
      </c>
      <c r="X58" s="300">
        <v>23</v>
      </c>
      <c r="Y58" s="300">
        <v>24</v>
      </c>
      <c r="Z58" s="300">
        <v>25</v>
      </c>
      <c r="AA58" s="300">
        <v>26</v>
      </c>
      <c r="AB58" s="300">
        <v>27</v>
      </c>
      <c r="AC58" s="300">
        <v>28</v>
      </c>
      <c r="AD58" s="300">
        <v>29</v>
      </c>
      <c r="AE58" s="300">
        <v>30</v>
      </c>
      <c r="AF58" s="300">
        <v>31</v>
      </c>
      <c r="AG58" s="300">
        <v>32</v>
      </c>
      <c r="AH58" s="300">
        <v>33</v>
      </c>
      <c r="AI58" s="300">
        <v>34</v>
      </c>
      <c r="AJ58" s="300">
        <v>35</v>
      </c>
      <c r="AK58" s="300"/>
      <c r="AL58" s="300"/>
      <c r="AM58" s="300"/>
      <c r="AN58" s="300"/>
      <c r="AO58" s="300"/>
      <c r="AP58" s="300"/>
      <c r="AQ58" s="301"/>
    </row>
    <row r="59" spans="1:43" s="228" customFormat="1" ht="14.25" x14ac:dyDescent="0.2">
      <c r="A59" s="315" t="s">
        <v>246</v>
      </c>
      <c r="B59" s="316">
        <v>-0.05</v>
      </c>
      <c r="C59" s="316">
        <v>9323584.9499999993</v>
      </c>
      <c r="D59" s="316">
        <v>-0.05</v>
      </c>
      <c r="E59" s="316">
        <v>-0.05</v>
      </c>
      <c r="F59" s="316">
        <v>-0.05</v>
      </c>
      <c r="G59" s="316">
        <v>-0.05</v>
      </c>
      <c r="H59" s="316">
        <v>2857950</v>
      </c>
      <c r="I59" s="316">
        <v>5715900</v>
      </c>
      <c r="J59" s="316">
        <v>12128745.6</v>
      </c>
      <c r="K59" s="316">
        <v>19335370.716000002</v>
      </c>
      <c r="L59" s="316">
        <v>25232658.784379996</v>
      </c>
      <c r="M59" s="316">
        <v>31672033.306153774</v>
      </c>
      <c r="N59" s="316">
        <v>38650437.977942988</v>
      </c>
      <c r="O59" s="316">
        <v>46203837.857060999</v>
      </c>
      <c r="P59" s="316">
        <v>54370366.198296532</v>
      </c>
      <c r="Q59" s="316">
        <v>63190447.826020181</v>
      </c>
      <c r="R59" s="316">
        <v>72706929.268618822</v>
      </c>
      <c r="S59" s="316">
        <v>82965216.016336694</v>
      </c>
      <c r="T59" s="316">
        <v>94013417.282512203</v>
      </c>
      <c r="U59" s="316">
        <v>105902498.66808529</v>
      </c>
      <c r="V59" s="316">
        <v>118686443.15016131</v>
      </c>
      <c r="W59" s="316">
        <v>130160204.48143429</v>
      </c>
      <c r="X59" s="316">
        <v>141918984.39574391</v>
      </c>
      <c r="Y59" s="316">
        <v>149908186.36270064</v>
      </c>
      <c r="Z59" s="316">
        <v>156803962.93538487</v>
      </c>
      <c r="AA59" s="316">
        <v>164016945.23041257</v>
      </c>
      <c r="AB59" s="316">
        <v>171561724.71101156</v>
      </c>
      <c r="AC59" s="316">
        <v>179453564.04771811</v>
      </c>
      <c r="AD59" s="316">
        <v>187708427.99391314</v>
      </c>
      <c r="AE59" s="316">
        <v>196343015.68163314</v>
      </c>
      <c r="AF59" s="316">
        <v>205374794.40298828</v>
      </c>
      <c r="AG59" s="316">
        <v>214822034.94552577</v>
      </c>
      <c r="AH59" s="316">
        <v>224703848.55301997</v>
      </c>
      <c r="AI59" s="316">
        <v>235040225.58645889</v>
      </c>
      <c r="AJ59" s="316">
        <v>245852075.96343601</v>
      </c>
      <c r="AK59" s="316"/>
      <c r="AL59" s="316"/>
      <c r="AM59" s="316"/>
      <c r="AN59" s="316"/>
      <c r="AO59" s="316"/>
      <c r="AP59" s="316"/>
      <c r="AQ59" s="317"/>
    </row>
    <row r="60" spans="1:43" s="228" customFormat="1" ht="15.75" x14ac:dyDescent="0.2">
      <c r="A60" s="302" t="s">
        <v>245</v>
      </c>
      <c r="B60" s="309">
        <v>0</v>
      </c>
      <c r="C60" s="309">
        <v>0</v>
      </c>
      <c r="D60" s="309"/>
      <c r="E60" s="309"/>
      <c r="F60" s="309"/>
      <c r="G60" s="309"/>
      <c r="H60" s="309">
        <v>-200000</v>
      </c>
      <c r="I60" s="309">
        <v>-200000</v>
      </c>
      <c r="J60" s="309">
        <v>-600000</v>
      </c>
      <c r="K60" s="309">
        <v>-210800</v>
      </c>
      <c r="L60" s="309">
        <v>-220075.2</v>
      </c>
      <c r="M60" s="309">
        <v>-690595.97759999998</v>
      </c>
      <c r="N60" s="309">
        <v>-240787.79752320002</v>
      </c>
      <c r="O60" s="309">
        <v>-1297864.0362092671</v>
      </c>
      <c r="P60" s="309">
        <v>-790349.34562468063</v>
      </c>
      <c r="Q60" s="309">
        <v>-275568.47184113861</v>
      </c>
      <c r="R60" s="309">
        <v>-288244.62154583103</v>
      </c>
      <c r="S60" s="309">
        <v>-904511.62241081777</v>
      </c>
      <c r="T60" s="309">
        <v>-315373.05234723847</v>
      </c>
      <c r="U60" s="309">
        <v>-329880.21275521151</v>
      </c>
      <c r="V60" s="309">
        <v>-1035164.1076258536</v>
      </c>
      <c r="W60" s="309">
        <v>-1406927.2188588809</v>
      </c>
      <c r="X60" s="309">
        <v>-377529.87092638947</v>
      </c>
      <c r="Y60" s="309">
        <v>-1184688.7349670103</v>
      </c>
      <c r="Z60" s="309">
        <v>-413061.47225849761</v>
      </c>
      <c r="AA60" s="309">
        <v>-432062.2999823885</v>
      </c>
      <c r="AB60" s="309">
        <v>-1355811.4973447353</v>
      </c>
      <c r="AC60" s="309">
        <v>-472726.27540753112</v>
      </c>
      <c r="AD60" s="309">
        <v>-494471.68407627754</v>
      </c>
      <c r="AE60" s="309">
        <v>-2597652.1446313593</v>
      </c>
      <c r="AF60" s="309">
        <v>-541009.38109480054</v>
      </c>
      <c r="AG60" s="309">
        <v>-565895.81262516137</v>
      </c>
      <c r="AH60" s="309">
        <v>-1775781.0600177564</v>
      </c>
      <c r="AI60" s="309">
        <v>-619155.662926191</v>
      </c>
      <c r="AJ60" s="309">
        <v>-647636.82342079584</v>
      </c>
      <c r="AK60" s="309"/>
      <c r="AL60" s="309"/>
      <c r="AM60" s="309"/>
      <c r="AN60" s="309"/>
      <c r="AO60" s="309"/>
      <c r="AP60" s="309"/>
      <c r="AQ60" s="310"/>
    </row>
    <row r="61" spans="1:43" s="228" customFormat="1" ht="15.75" x14ac:dyDescent="0.2">
      <c r="A61" s="318" t="s">
        <v>244</v>
      </c>
      <c r="B61" s="309"/>
      <c r="C61" s="309"/>
      <c r="D61" s="309"/>
      <c r="E61" s="309"/>
      <c r="F61" s="309"/>
      <c r="G61" s="309"/>
      <c r="H61" s="309">
        <v>0</v>
      </c>
      <c r="I61" s="309">
        <v>0</v>
      </c>
      <c r="J61" s="309">
        <v>-400000</v>
      </c>
      <c r="K61" s="309">
        <v>0</v>
      </c>
      <c r="L61" s="309">
        <v>0</v>
      </c>
      <c r="M61" s="309">
        <v>-460397.31839999999</v>
      </c>
      <c r="N61" s="309">
        <v>0</v>
      </c>
      <c r="O61" s="309">
        <v>0</v>
      </c>
      <c r="P61" s="309">
        <v>-526899.56374978705</v>
      </c>
      <c r="Q61" s="309">
        <v>0</v>
      </c>
      <c r="R61" s="309">
        <v>0</v>
      </c>
      <c r="S61" s="309">
        <v>-603007.74827387847</v>
      </c>
      <c r="T61" s="309">
        <v>0</v>
      </c>
      <c r="U61" s="309">
        <v>0</v>
      </c>
      <c r="V61" s="309">
        <v>-690109.40508390241</v>
      </c>
      <c r="W61" s="309">
        <v>0</v>
      </c>
      <c r="X61" s="309">
        <v>0</v>
      </c>
      <c r="Y61" s="309">
        <v>-789792.48997800692</v>
      </c>
      <c r="Z61" s="309">
        <v>0</v>
      </c>
      <c r="AA61" s="309">
        <v>0</v>
      </c>
      <c r="AB61" s="309">
        <v>-903874.33156315691</v>
      </c>
      <c r="AC61" s="309">
        <v>0</v>
      </c>
      <c r="AD61" s="309">
        <v>0</v>
      </c>
      <c r="AE61" s="309">
        <v>-1034434.7630875728</v>
      </c>
      <c r="AF61" s="309">
        <v>0</v>
      </c>
      <c r="AG61" s="309">
        <v>0</v>
      </c>
      <c r="AH61" s="309">
        <v>-1183854.0400118376</v>
      </c>
      <c r="AI61" s="309">
        <v>0</v>
      </c>
      <c r="AJ61" s="309">
        <v>0</v>
      </c>
      <c r="AK61" s="309"/>
      <c r="AL61" s="309"/>
      <c r="AM61" s="309"/>
      <c r="AN61" s="309"/>
      <c r="AO61" s="309"/>
      <c r="AP61" s="309"/>
      <c r="AQ61" s="310"/>
    </row>
    <row r="62" spans="1:43" s="228" customFormat="1" ht="15.75" x14ac:dyDescent="0.2">
      <c r="A62" s="318" t="s">
        <v>243</v>
      </c>
      <c r="B62" s="309"/>
      <c r="C62" s="309"/>
      <c r="D62" s="309"/>
      <c r="E62" s="309"/>
      <c r="F62" s="309"/>
      <c r="G62" s="309"/>
      <c r="H62" s="309">
        <v>-200000</v>
      </c>
      <c r="I62" s="309">
        <v>-200000</v>
      </c>
      <c r="J62" s="309">
        <v>-200000</v>
      </c>
      <c r="K62" s="309">
        <v>-210800</v>
      </c>
      <c r="L62" s="309">
        <v>-220075.2</v>
      </c>
      <c r="M62" s="309">
        <v>-230198.65919999999</v>
      </c>
      <c r="N62" s="309">
        <v>-240787.79752320002</v>
      </c>
      <c r="O62" s="309">
        <v>-251864.03620926721</v>
      </c>
      <c r="P62" s="309">
        <v>-263449.78187489352</v>
      </c>
      <c r="Q62" s="309">
        <v>-275568.47184113861</v>
      </c>
      <c r="R62" s="309">
        <v>-288244.62154583103</v>
      </c>
      <c r="S62" s="309">
        <v>-301503.87413693924</v>
      </c>
      <c r="T62" s="309">
        <v>-315373.05234723847</v>
      </c>
      <c r="U62" s="309">
        <v>-329880.21275521151</v>
      </c>
      <c r="V62" s="309">
        <v>-345054.70254195121</v>
      </c>
      <c r="W62" s="309">
        <v>-360927.21885888098</v>
      </c>
      <c r="X62" s="309">
        <v>-377529.87092638947</v>
      </c>
      <c r="Y62" s="309">
        <v>-394896.24498900346</v>
      </c>
      <c r="Z62" s="309">
        <v>-413061.47225849761</v>
      </c>
      <c r="AA62" s="309">
        <v>-432062.2999823885</v>
      </c>
      <c r="AB62" s="309">
        <v>-451937.16578157846</v>
      </c>
      <c r="AC62" s="309">
        <v>-472726.27540753112</v>
      </c>
      <c r="AD62" s="309">
        <v>-494471.68407627754</v>
      </c>
      <c r="AE62" s="309">
        <v>-517217.38154378638</v>
      </c>
      <c r="AF62" s="309">
        <v>-541009.38109480054</v>
      </c>
      <c r="AG62" s="309">
        <v>-565895.81262516137</v>
      </c>
      <c r="AH62" s="309">
        <v>-591927.02000591881</v>
      </c>
      <c r="AI62" s="309">
        <v>-619155.662926191</v>
      </c>
      <c r="AJ62" s="309">
        <v>-647636.82342079584</v>
      </c>
      <c r="AK62" s="309"/>
      <c r="AL62" s="309"/>
      <c r="AM62" s="309"/>
      <c r="AN62" s="309"/>
      <c r="AO62" s="309"/>
      <c r="AP62" s="309"/>
      <c r="AQ62" s="310"/>
    </row>
    <row r="63" spans="1:43" s="228" customFormat="1" ht="15.75" x14ac:dyDescent="0.2">
      <c r="A63" s="318" t="s">
        <v>426</v>
      </c>
      <c r="B63" s="309"/>
      <c r="C63" s="309"/>
      <c r="D63" s="309"/>
      <c r="E63" s="309"/>
      <c r="F63" s="309"/>
      <c r="G63" s="309"/>
      <c r="H63" s="309"/>
      <c r="I63" s="309"/>
      <c r="J63" s="309"/>
      <c r="K63" s="309"/>
      <c r="L63" s="309"/>
      <c r="M63" s="309"/>
      <c r="N63" s="309"/>
      <c r="O63" s="309">
        <v>-1046000</v>
      </c>
      <c r="P63" s="309"/>
      <c r="Q63" s="309"/>
      <c r="R63" s="309"/>
      <c r="S63" s="309"/>
      <c r="T63" s="309"/>
      <c r="U63" s="309"/>
      <c r="V63" s="309"/>
      <c r="W63" s="309">
        <v>-1046000</v>
      </c>
      <c r="X63" s="309"/>
      <c r="Y63" s="309"/>
      <c r="Z63" s="309"/>
      <c r="AA63" s="309"/>
      <c r="AB63" s="309"/>
      <c r="AC63" s="309"/>
      <c r="AD63" s="309"/>
      <c r="AE63" s="309">
        <v>-1046000</v>
      </c>
      <c r="AF63" s="309"/>
      <c r="AG63" s="309"/>
      <c r="AH63" s="309"/>
      <c r="AI63" s="309"/>
      <c r="AJ63" s="309"/>
      <c r="AK63" s="309"/>
      <c r="AL63" s="309"/>
      <c r="AM63" s="309"/>
      <c r="AN63" s="309"/>
      <c r="AO63" s="309"/>
      <c r="AP63" s="309"/>
      <c r="AQ63" s="310"/>
    </row>
    <row r="64" spans="1:43" s="228" customFormat="1" ht="15.75" x14ac:dyDescent="0.2">
      <c r="A64" s="318" t="s">
        <v>416</v>
      </c>
      <c r="B64" s="309">
        <v>0</v>
      </c>
      <c r="C64" s="309">
        <v>0</v>
      </c>
      <c r="D64" s="309">
        <v>0</v>
      </c>
      <c r="E64" s="309">
        <v>0</v>
      </c>
      <c r="F64" s="309">
        <v>0</v>
      </c>
      <c r="G64" s="309">
        <v>0</v>
      </c>
      <c r="H64" s="309">
        <v>0</v>
      </c>
      <c r="I64" s="309">
        <v>0</v>
      </c>
      <c r="J64" s="309">
        <v>0</v>
      </c>
      <c r="K64" s="309">
        <v>0</v>
      </c>
      <c r="L64" s="309">
        <v>0</v>
      </c>
      <c r="M64" s="309">
        <v>0</v>
      </c>
      <c r="N64" s="309">
        <v>0</v>
      </c>
      <c r="O64" s="309">
        <v>0</v>
      </c>
      <c r="P64" s="309">
        <v>0</v>
      </c>
      <c r="Q64" s="309">
        <v>0</v>
      </c>
      <c r="R64" s="309">
        <v>0</v>
      </c>
      <c r="S64" s="309">
        <v>0</v>
      </c>
      <c r="T64" s="309">
        <v>0</v>
      </c>
      <c r="U64" s="309">
        <v>0</v>
      </c>
      <c r="V64" s="309">
        <v>0</v>
      </c>
      <c r="W64" s="309">
        <v>0</v>
      </c>
      <c r="X64" s="309">
        <v>0</v>
      </c>
      <c r="Y64" s="309">
        <v>0</v>
      </c>
      <c r="Z64" s="309">
        <v>0</v>
      </c>
      <c r="AA64" s="309">
        <v>0</v>
      </c>
      <c r="AB64" s="309">
        <v>0</v>
      </c>
      <c r="AC64" s="309">
        <v>0</v>
      </c>
      <c r="AD64" s="309">
        <v>0</v>
      </c>
      <c r="AE64" s="309">
        <v>0</v>
      </c>
      <c r="AF64" s="309">
        <v>0</v>
      </c>
      <c r="AG64" s="309">
        <v>0</v>
      </c>
      <c r="AH64" s="309">
        <v>0</v>
      </c>
      <c r="AI64" s="309">
        <v>0</v>
      </c>
      <c r="AJ64" s="309">
        <v>0</v>
      </c>
      <c r="AK64" s="309"/>
      <c r="AL64" s="309"/>
      <c r="AM64" s="309"/>
      <c r="AN64" s="309"/>
      <c r="AO64" s="309"/>
      <c r="AP64" s="309"/>
      <c r="AQ64" s="310"/>
    </row>
    <row r="65" spans="1:43" s="228" customFormat="1" ht="15.75" x14ac:dyDescent="0.2">
      <c r="A65" s="318" t="s">
        <v>416</v>
      </c>
      <c r="B65" s="309">
        <v>0</v>
      </c>
      <c r="C65" s="309">
        <v>0</v>
      </c>
      <c r="D65" s="309">
        <v>0</v>
      </c>
      <c r="E65" s="309">
        <v>0</v>
      </c>
      <c r="F65" s="309">
        <v>0</v>
      </c>
      <c r="G65" s="309">
        <v>0</v>
      </c>
      <c r="H65" s="309">
        <v>0</v>
      </c>
      <c r="I65" s="309">
        <v>0</v>
      </c>
      <c r="J65" s="309">
        <v>0</v>
      </c>
      <c r="K65" s="309">
        <v>0</v>
      </c>
      <c r="L65" s="309">
        <v>0</v>
      </c>
      <c r="M65" s="309">
        <v>0</v>
      </c>
      <c r="N65" s="309">
        <v>0</v>
      </c>
      <c r="O65" s="309">
        <v>0</v>
      </c>
      <c r="P65" s="309">
        <v>0</v>
      </c>
      <c r="Q65" s="309">
        <v>0</v>
      </c>
      <c r="R65" s="309">
        <v>0</v>
      </c>
      <c r="S65" s="309">
        <v>0</v>
      </c>
      <c r="T65" s="309">
        <v>0</v>
      </c>
      <c r="U65" s="309">
        <v>0</v>
      </c>
      <c r="V65" s="309">
        <v>0</v>
      </c>
      <c r="W65" s="309">
        <v>0</v>
      </c>
      <c r="X65" s="309">
        <v>0</v>
      </c>
      <c r="Y65" s="309">
        <v>0</v>
      </c>
      <c r="Z65" s="309">
        <v>0</v>
      </c>
      <c r="AA65" s="309">
        <v>0</v>
      </c>
      <c r="AB65" s="309">
        <v>0</v>
      </c>
      <c r="AC65" s="309">
        <v>0</v>
      </c>
      <c r="AD65" s="309">
        <v>0</v>
      </c>
      <c r="AE65" s="309">
        <v>0</v>
      </c>
      <c r="AF65" s="309">
        <v>0</v>
      </c>
      <c r="AG65" s="309">
        <v>0</v>
      </c>
      <c r="AH65" s="309">
        <v>0</v>
      </c>
      <c r="AI65" s="309">
        <v>0</v>
      </c>
      <c r="AJ65" s="309">
        <v>0</v>
      </c>
      <c r="AK65" s="309"/>
      <c r="AL65" s="309"/>
      <c r="AM65" s="309"/>
      <c r="AN65" s="309"/>
      <c r="AO65" s="309"/>
      <c r="AP65" s="309"/>
      <c r="AQ65" s="310"/>
    </row>
    <row r="66" spans="1:43" s="228" customFormat="1" ht="15.75" x14ac:dyDescent="0.2">
      <c r="A66" s="318" t="s">
        <v>428</v>
      </c>
      <c r="B66" s="309">
        <v>0</v>
      </c>
      <c r="C66" s="309">
        <v>0</v>
      </c>
      <c r="D66" s="309">
        <v>0</v>
      </c>
      <c r="E66" s="309">
        <v>0</v>
      </c>
      <c r="F66" s="309">
        <v>0</v>
      </c>
      <c r="G66" s="309">
        <v>0</v>
      </c>
      <c r="H66" s="309">
        <v>0</v>
      </c>
      <c r="I66" s="309">
        <v>0</v>
      </c>
      <c r="J66" s="309">
        <v>0</v>
      </c>
      <c r="K66" s="309">
        <v>0</v>
      </c>
      <c r="L66" s="309">
        <v>0</v>
      </c>
      <c r="M66" s="309">
        <v>0</v>
      </c>
      <c r="N66" s="309">
        <v>0</v>
      </c>
      <c r="O66" s="309">
        <v>0</v>
      </c>
      <c r="P66" s="309">
        <v>0</v>
      </c>
      <c r="Q66" s="309">
        <v>0</v>
      </c>
      <c r="R66" s="309">
        <v>0</v>
      </c>
      <c r="S66" s="309">
        <v>0</v>
      </c>
      <c r="T66" s="309">
        <v>0</v>
      </c>
      <c r="U66" s="309">
        <v>0</v>
      </c>
      <c r="V66" s="309">
        <v>0</v>
      </c>
      <c r="W66" s="309">
        <v>0</v>
      </c>
      <c r="X66" s="309">
        <v>0</v>
      </c>
      <c r="Y66" s="309">
        <v>0</v>
      </c>
      <c r="Z66" s="309">
        <v>0</v>
      </c>
      <c r="AA66" s="309">
        <v>0</v>
      </c>
      <c r="AB66" s="309">
        <v>0</v>
      </c>
      <c r="AC66" s="309">
        <v>0</v>
      </c>
      <c r="AD66" s="309">
        <v>0</v>
      </c>
      <c r="AE66" s="309">
        <v>0</v>
      </c>
      <c r="AF66" s="309">
        <v>0</v>
      </c>
      <c r="AG66" s="309">
        <v>0</v>
      </c>
      <c r="AH66" s="309">
        <v>0</v>
      </c>
      <c r="AI66" s="309">
        <v>0</v>
      </c>
      <c r="AJ66" s="309">
        <v>0</v>
      </c>
      <c r="AK66" s="309"/>
      <c r="AL66" s="309"/>
      <c r="AM66" s="309"/>
      <c r="AN66" s="309"/>
      <c r="AO66" s="309"/>
      <c r="AP66" s="309"/>
      <c r="AQ66" s="310"/>
    </row>
    <row r="67" spans="1:43" s="228" customFormat="1" ht="14.25" x14ac:dyDescent="0.2">
      <c r="A67" s="319" t="s">
        <v>429</v>
      </c>
      <c r="B67" s="316">
        <v>-0.05</v>
      </c>
      <c r="C67" s="316">
        <v>9323584.9499999993</v>
      </c>
      <c r="D67" s="316">
        <v>-0.05</v>
      </c>
      <c r="E67" s="316">
        <v>-0.05</v>
      </c>
      <c r="F67" s="316">
        <v>-0.05</v>
      </c>
      <c r="G67" s="316">
        <v>-0.05</v>
      </c>
      <c r="H67" s="316">
        <v>2657950</v>
      </c>
      <c r="I67" s="316">
        <v>5515900</v>
      </c>
      <c r="J67" s="316">
        <v>11528745.6</v>
      </c>
      <c r="K67" s="316">
        <v>19124570.716000002</v>
      </c>
      <c r="L67" s="316">
        <v>25012583.584379997</v>
      </c>
      <c r="M67" s="316">
        <v>30981437.328553773</v>
      </c>
      <c r="N67" s="316">
        <v>38409650.180419788</v>
      </c>
      <c r="O67" s="316">
        <v>44905973.820851728</v>
      </c>
      <c r="P67" s="316">
        <v>53580016.852671854</v>
      </c>
      <c r="Q67" s="316">
        <v>62914879.35417904</v>
      </c>
      <c r="R67" s="316">
        <v>72418684.647072986</v>
      </c>
      <c r="S67" s="316">
        <v>82060704.393925875</v>
      </c>
      <c r="T67" s="316">
        <v>93698044.23016496</v>
      </c>
      <c r="U67" s="316">
        <v>105572618.45533007</v>
      </c>
      <c r="V67" s="316">
        <v>117651279.04253545</v>
      </c>
      <c r="W67" s="316">
        <v>128753277.2625754</v>
      </c>
      <c r="X67" s="316">
        <v>141541454.52481753</v>
      </c>
      <c r="Y67" s="316">
        <v>148723497.62773362</v>
      </c>
      <c r="Z67" s="316">
        <v>156390901.46312636</v>
      </c>
      <c r="AA67" s="316">
        <v>163584882.93043017</v>
      </c>
      <c r="AB67" s="316">
        <v>170205913.21366683</v>
      </c>
      <c r="AC67" s="316">
        <v>178980837.77231058</v>
      </c>
      <c r="AD67" s="316">
        <v>187213956.30983686</v>
      </c>
      <c r="AE67" s="316">
        <v>193745363.53700179</v>
      </c>
      <c r="AF67" s="316">
        <v>204833785.02189347</v>
      </c>
      <c r="AG67" s="316">
        <v>214256139.1329006</v>
      </c>
      <c r="AH67" s="316">
        <v>222928067.49300221</v>
      </c>
      <c r="AI67" s="316">
        <v>234421069.92353269</v>
      </c>
      <c r="AJ67" s="316">
        <v>245204439.14001521</v>
      </c>
      <c r="AK67" s="316"/>
      <c r="AL67" s="316"/>
      <c r="AM67" s="316"/>
      <c r="AN67" s="316"/>
      <c r="AO67" s="316"/>
      <c r="AP67" s="316"/>
      <c r="AQ67" s="317"/>
    </row>
    <row r="68" spans="1:43" s="228" customFormat="1" ht="15.75" x14ac:dyDescent="0.2">
      <c r="A68" s="318" t="s">
        <v>239</v>
      </c>
      <c r="B68" s="275"/>
      <c r="C68" s="309"/>
      <c r="D68" s="309"/>
      <c r="E68" s="309"/>
      <c r="F68" s="309"/>
      <c r="G68" s="309"/>
      <c r="H68" s="309">
        <v>-1022635.2</v>
      </c>
      <c r="I68" s="309">
        <v>-5766612.7999999998</v>
      </c>
      <c r="J68" s="309">
        <v>-5766612.7999999998</v>
      </c>
      <c r="K68" s="309">
        <v>-5766612.7999999998</v>
      </c>
      <c r="L68" s="309">
        <v>-7585109.9641279997</v>
      </c>
      <c r="M68" s="309">
        <v>-7585109.9641279997</v>
      </c>
      <c r="N68" s="309">
        <v>-7585109.9641279997</v>
      </c>
      <c r="O68" s="309">
        <v>-7585109.9641279997</v>
      </c>
      <c r="P68" s="309">
        <v>-7585109.9641279997</v>
      </c>
      <c r="Q68" s="309">
        <v>-7585109.9641279997</v>
      </c>
      <c r="R68" s="309">
        <v>-7585109.9641279997</v>
      </c>
      <c r="S68" s="309">
        <v>-7585109.9641279997</v>
      </c>
      <c r="T68" s="309">
        <v>-7585109.9641279997</v>
      </c>
      <c r="U68" s="309">
        <v>-7585109.9641279997</v>
      </c>
      <c r="V68" s="309">
        <v>-7585109.9641279997</v>
      </c>
      <c r="W68" s="309">
        <v>-7585109.9641279997</v>
      </c>
      <c r="X68" s="309">
        <v>-7585109.9641279997</v>
      </c>
      <c r="Y68" s="309">
        <v>-7585109.9641279997</v>
      </c>
      <c r="Z68" s="309">
        <v>-7585109.9641279997</v>
      </c>
      <c r="AA68" s="309">
        <v>-7585109.9641279997</v>
      </c>
      <c r="AB68" s="309">
        <v>-7585109.9641279997</v>
      </c>
      <c r="AC68" s="309">
        <v>-7585109.9641279997</v>
      </c>
      <c r="AD68" s="309">
        <v>-7585109.9641279997</v>
      </c>
      <c r="AE68" s="309">
        <v>-7585109.9641279997</v>
      </c>
      <c r="AF68" s="309">
        <v>-7585109.9641279997</v>
      </c>
      <c r="AG68" s="309">
        <v>-6562474.7641279995</v>
      </c>
      <c r="AH68" s="309">
        <v>-1818497.1641279997</v>
      </c>
      <c r="AI68" s="309">
        <v>-1818497.1641279997</v>
      </c>
      <c r="AJ68" s="309">
        <v>-1818497.1641279997</v>
      </c>
      <c r="AK68" s="309"/>
      <c r="AL68" s="309"/>
      <c r="AM68" s="309"/>
      <c r="AN68" s="309"/>
      <c r="AO68" s="309"/>
      <c r="AP68" s="309"/>
      <c r="AQ68" s="310"/>
    </row>
    <row r="69" spans="1:43" s="228" customFormat="1" ht="14.25" x14ac:dyDescent="0.2">
      <c r="A69" s="319" t="s">
        <v>430</v>
      </c>
      <c r="B69" s="316">
        <v>-0.05</v>
      </c>
      <c r="C69" s="316">
        <v>9323584.9499999993</v>
      </c>
      <c r="D69" s="316">
        <v>-0.05</v>
      </c>
      <c r="E69" s="316">
        <v>-0.05</v>
      </c>
      <c r="F69" s="316">
        <v>-0.05</v>
      </c>
      <c r="G69" s="316">
        <v>-0.05</v>
      </c>
      <c r="H69" s="316">
        <v>1635314.8</v>
      </c>
      <c r="I69" s="316">
        <v>-250712.79999999981</v>
      </c>
      <c r="J69" s="316">
        <v>5762132.7999999998</v>
      </c>
      <c r="K69" s="316">
        <v>13357957.916000001</v>
      </c>
      <c r="L69" s="316">
        <v>17427473.620251998</v>
      </c>
      <c r="M69" s="316">
        <v>23396327.364425775</v>
      </c>
      <c r="N69" s="316">
        <v>30824540.216291789</v>
      </c>
      <c r="O69" s="316">
        <v>37320863.856723726</v>
      </c>
      <c r="P69" s="316">
        <v>45994906.888543852</v>
      </c>
      <c r="Q69" s="316">
        <v>55329769.390051037</v>
      </c>
      <c r="R69" s="316">
        <v>64833574.682944983</v>
      </c>
      <c r="S69" s="316">
        <v>74475594.429797873</v>
      </c>
      <c r="T69" s="316">
        <v>86112934.266036958</v>
      </c>
      <c r="U69" s="316">
        <v>97987508.491202071</v>
      </c>
      <c r="V69" s="316">
        <v>110066169.07840745</v>
      </c>
      <c r="W69" s="316">
        <v>121168167.2984474</v>
      </c>
      <c r="X69" s="316">
        <v>133956344.56068952</v>
      </c>
      <c r="Y69" s="316">
        <v>141138387.66360563</v>
      </c>
      <c r="Z69" s="316">
        <v>148805791.49899837</v>
      </c>
      <c r="AA69" s="316">
        <v>155999772.96630219</v>
      </c>
      <c r="AB69" s="316">
        <v>162620803.24953884</v>
      </c>
      <c r="AC69" s="316">
        <v>171395727.8081826</v>
      </c>
      <c r="AD69" s="316">
        <v>179628846.34570888</v>
      </c>
      <c r="AE69" s="316">
        <v>186160253.5728738</v>
      </c>
      <c r="AF69" s="316">
        <v>197248675.05776548</v>
      </c>
      <c r="AG69" s="316">
        <v>207693664.3687726</v>
      </c>
      <c r="AH69" s="316">
        <v>221109570.3288742</v>
      </c>
      <c r="AI69" s="316">
        <v>232602572.75940469</v>
      </c>
      <c r="AJ69" s="316">
        <v>243385941.97588721</v>
      </c>
      <c r="AK69" s="316"/>
      <c r="AL69" s="316"/>
      <c r="AM69" s="316"/>
      <c r="AN69" s="316"/>
      <c r="AO69" s="316"/>
      <c r="AP69" s="316"/>
      <c r="AQ69" s="317"/>
    </row>
    <row r="70" spans="1:43" s="228" customFormat="1" ht="15.75" x14ac:dyDescent="0.2">
      <c r="A70" s="318" t="s">
        <v>238</v>
      </c>
      <c r="B70" s="309">
        <v>0</v>
      </c>
      <c r="C70" s="309">
        <v>0</v>
      </c>
      <c r="D70" s="309">
        <v>0</v>
      </c>
      <c r="E70" s="309">
        <v>0</v>
      </c>
      <c r="F70" s="309">
        <v>0</v>
      </c>
      <c r="G70" s="309">
        <v>0</v>
      </c>
      <c r="H70" s="309">
        <v>0</v>
      </c>
      <c r="I70" s="309">
        <v>0</v>
      </c>
      <c r="J70" s="309">
        <v>0</v>
      </c>
      <c r="K70" s="309">
        <v>0</v>
      </c>
      <c r="L70" s="309">
        <v>0</v>
      </c>
      <c r="M70" s="309">
        <v>0</v>
      </c>
      <c r="N70" s="309">
        <v>0</v>
      </c>
      <c r="O70" s="309">
        <v>0</v>
      </c>
      <c r="P70" s="309">
        <v>0</v>
      </c>
      <c r="Q70" s="309">
        <v>0</v>
      </c>
      <c r="R70" s="309">
        <v>0</v>
      </c>
      <c r="S70" s="309">
        <v>0</v>
      </c>
      <c r="T70" s="309">
        <v>0</v>
      </c>
      <c r="U70" s="309">
        <v>0</v>
      </c>
      <c r="V70" s="309">
        <v>0</v>
      </c>
      <c r="W70" s="309">
        <v>0</v>
      </c>
      <c r="X70" s="309">
        <v>0</v>
      </c>
      <c r="Y70" s="309">
        <v>0</v>
      </c>
      <c r="Z70" s="309">
        <v>0</v>
      </c>
      <c r="AA70" s="309">
        <v>0</v>
      </c>
      <c r="AB70" s="309">
        <v>0</v>
      </c>
      <c r="AC70" s="309">
        <v>0</v>
      </c>
      <c r="AD70" s="309">
        <v>0</v>
      </c>
      <c r="AE70" s="309">
        <v>0</v>
      </c>
      <c r="AF70" s="309">
        <v>0</v>
      </c>
      <c r="AG70" s="309">
        <v>0</v>
      </c>
      <c r="AH70" s="309">
        <v>0</v>
      </c>
      <c r="AI70" s="309">
        <v>0</v>
      </c>
      <c r="AJ70" s="309">
        <v>0</v>
      </c>
      <c r="AK70" s="309"/>
      <c r="AL70" s="309"/>
      <c r="AM70" s="309"/>
      <c r="AN70" s="309"/>
      <c r="AO70" s="309"/>
      <c r="AP70" s="309"/>
      <c r="AQ70" s="310"/>
    </row>
    <row r="71" spans="1:43" s="228" customFormat="1" ht="14.25" x14ac:dyDescent="0.2">
      <c r="A71" s="319" t="s">
        <v>242</v>
      </c>
      <c r="B71" s="316">
        <v>-0.05</v>
      </c>
      <c r="C71" s="316">
        <v>9323584.9499999993</v>
      </c>
      <c r="D71" s="316">
        <v>-0.05</v>
      </c>
      <c r="E71" s="316">
        <v>-0.05</v>
      </c>
      <c r="F71" s="316">
        <v>-0.05</v>
      </c>
      <c r="G71" s="316">
        <v>-0.05</v>
      </c>
      <c r="H71" s="316">
        <v>1635314.8</v>
      </c>
      <c r="I71" s="316">
        <v>-250712.79999999981</v>
      </c>
      <c r="J71" s="316">
        <v>5762132.7999999998</v>
      </c>
      <c r="K71" s="316">
        <v>13357957.916000001</v>
      </c>
      <c r="L71" s="316">
        <v>17427473.620251998</v>
      </c>
      <c r="M71" s="316">
        <v>23396327.364425775</v>
      </c>
      <c r="N71" s="316">
        <v>30824540.216291789</v>
      </c>
      <c r="O71" s="316">
        <v>37320863.856723726</v>
      </c>
      <c r="P71" s="316">
        <v>45994906.888543852</v>
      </c>
      <c r="Q71" s="316">
        <v>55329769.390051037</v>
      </c>
      <c r="R71" s="316">
        <v>64833574.682944983</v>
      </c>
      <c r="S71" s="316">
        <v>74475594.429797873</v>
      </c>
      <c r="T71" s="316">
        <v>86112934.266036958</v>
      </c>
      <c r="U71" s="316">
        <v>97987508.491202071</v>
      </c>
      <c r="V71" s="316">
        <v>110066169.07840745</v>
      </c>
      <c r="W71" s="316">
        <v>121168167.2984474</v>
      </c>
      <c r="X71" s="316">
        <v>133956344.56068952</v>
      </c>
      <c r="Y71" s="316">
        <v>141138387.66360563</v>
      </c>
      <c r="Z71" s="316">
        <v>148805791.49899837</v>
      </c>
      <c r="AA71" s="316">
        <v>155999772.96630219</v>
      </c>
      <c r="AB71" s="316">
        <v>162620803.24953884</v>
      </c>
      <c r="AC71" s="316">
        <v>171395727.8081826</v>
      </c>
      <c r="AD71" s="316">
        <v>179628846.34570888</v>
      </c>
      <c r="AE71" s="316">
        <v>186160253.5728738</v>
      </c>
      <c r="AF71" s="316">
        <v>197248675.05776548</v>
      </c>
      <c r="AG71" s="316">
        <v>207693664.3687726</v>
      </c>
      <c r="AH71" s="316">
        <v>221109570.3288742</v>
      </c>
      <c r="AI71" s="316">
        <v>232602572.75940469</v>
      </c>
      <c r="AJ71" s="316">
        <v>243385941.97588721</v>
      </c>
      <c r="AK71" s="316"/>
      <c r="AL71" s="316"/>
      <c r="AM71" s="316"/>
      <c r="AN71" s="316"/>
      <c r="AO71" s="316"/>
      <c r="AP71" s="316"/>
      <c r="AQ71" s="317"/>
    </row>
    <row r="72" spans="1:43" s="228" customFormat="1" ht="15.75" x14ac:dyDescent="0.2">
      <c r="A72" s="318" t="s">
        <v>237</v>
      </c>
      <c r="B72" s="309">
        <v>1.0000000000000002E-2</v>
      </c>
      <c r="C72" s="309">
        <v>-1864716.99</v>
      </c>
      <c r="D72" s="309">
        <v>1.0000000000000002E-2</v>
      </c>
      <c r="E72" s="309">
        <v>1.0000000000000002E-2</v>
      </c>
      <c r="F72" s="309">
        <v>1.0000000000000002E-2</v>
      </c>
      <c r="G72" s="309">
        <v>1.0000000000000002E-2</v>
      </c>
      <c r="H72" s="309">
        <v>-327062.96000000002</v>
      </c>
      <c r="I72" s="309">
        <v>50142.559999999969</v>
      </c>
      <c r="J72" s="309">
        <v>-1152426.56</v>
      </c>
      <c r="K72" s="309">
        <v>-2671591.5832000002</v>
      </c>
      <c r="L72" s="309">
        <v>-3485494.7240503998</v>
      </c>
      <c r="M72" s="309">
        <v>-4679265.4728851551</v>
      </c>
      <c r="N72" s="309">
        <v>-6164908.0432583578</v>
      </c>
      <c r="O72" s="309">
        <v>-7464172.7713447455</v>
      </c>
      <c r="P72" s="309">
        <v>-9198981.3777087703</v>
      </c>
      <c r="Q72" s="309">
        <v>-11065953.878010208</v>
      </c>
      <c r="R72" s="309">
        <v>-12966714.936588997</v>
      </c>
      <c r="S72" s="309">
        <v>-14895118.885959575</v>
      </c>
      <c r="T72" s="309">
        <v>-17222586.853207391</v>
      </c>
      <c r="U72" s="309">
        <v>-19597501.698240414</v>
      </c>
      <c r="V72" s="309">
        <v>-22013233.815681491</v>
      </c>
      <c r="W72" s="309">
        <v>-24233633.459689483</v>
      </c>
      <c r="X72" s="309">
        <v>-26791268.912137907</v>
      </c>
      <c r="Y72" s="309">
        <v>-28227677.532721128</v>
      </c>
      <c r="Z72" s="309">
        <v>-29761158.299799677</v>
      </c>
      <c r="AA72" s="309">
        <v>-31199954.593260437</v>
      </c>
      <c r="AB72" s="309">
        <v>-32524160.649907768</v>
      </c>
      <c r="AC72" s="309">
        <v>-34279145.561636522</v>
      </c>
      <c r="AD72" s="309">
        <v>-35925769.269141778</v>
      </c>
      <c r="AE72" s="309">
        <v>-37232050.714574762</v>
      </c>
      <c r="AF72" s="309">
        <v>-39449735.011553101</v>
      </c>
      <c r="AG72" s="309">
        <v>-41538732.873754524</v>
      </c>
      <c r="AH72" s="309">
        <v>-44221914.065774843</v>
      </c>
      <c r="AI72" s="309">
        <v>-46520514.551880941</v>
      </c>
      <c r="AJ72" s="309">
        <v>-48677188.395177446</v>
      </c>
      <c r="AK72" s="309"/>
      <c r="AL72" s="309"/>
      <c r="AM72" s="309"/>
      <c r="AN72" s="309"/>
      <c r="AO72" s="309"/>
      <c r="AP72" s="309"/>
      <c r="AQ72" s="310"/>
    </row>
    <row r="73" spans="1:43" s="228" customFormat="1" thickBot="1" x14ac:dyDescent="0.25">
      <c r="A73" s="320" t="s">
        <v>241</v>
      </c>
      <c r="B73" s="321">
        <v>-0.04</v>
      </c>
      <c r="C73" s="321">
        <v>7458867.959999999</v>
      </c>
      <c r="D73" s="321">
        <v>-0.04</v>
      </c>
      <c r="E73" s="321">
        <v>-0.04</v>
      </c>
      <c r="F73" s="321">
        <v>-0.04</v>
      </c>
      <c r="G73" s="321">
        <v>-0.04</v>
      </c>
      <c r="H73" s="321">
        <v>1308251.8400000001</v>
      </c>
      <c r="I73" s="321">
        <v>-200570.23999999985</v>
      </c>
      <c r="J73" s="321">
        <v>4609706.24</v>
      </c>
      <c r="K73" s="321">
        <v>10686366.332800001</v>
      </c>
      <c r="L73" s="321">
        <v>13941978.896201599</v>
      </c>
      <c r="M73" s="321">
        <v>18717061.89154062</v>
      </c>
      <c r="N73" s="321">
        <v>24659632.173033431</v>
      </c>
      <c r="O73" s="321">
        <v>29856691.085378982</v>
      </c>
      <c r="P73" s="321">
        <v>36795925.510835081</v>
      </c>
      <c r="Q73" s="321">
        <v>44263815.512040831</v>
      </c>
      <c r="R73" s="321">
        <v>51866859.746355988</v>
      </c>
      <c r="S73" s="321">
        <v>59580475.5438383</v>
      </c>
      <c r="T73" s="321">
        <v>68890347.412829563</v>
      </c>
      <c r="U73" s="321">
        <v>78390006.792961657</v>
      </c>
      <c r="V73" s="321">
        <v>88052935.262725964</v>
      </c>
      <c r="W73" s="321">
        <v>96934533.838757917</v>
      </c>
      <c r="X73" s="321">
        <v>107165075.64855161</v>
      </c>
      <c r="Y73" s="321">
        <v>112910710.1308845</v>
      </c>
      <c r="Z73" s="321">
        <v>119044633.19919869</v>
      </c>
      <c r="AA73" s="321">
        <v>124799818.37304175</v>
      </c>
      <c r="AB73" s="321">
        <v>130096642.59963107</v>
      </c>
      <c r="AC73" s="321">
        <v>137116582.24654609</v>
      </c>
      <c r="AD73" s="321">
        <v>143703077.07656711</v>
      </c>
      <c r="AE73" s="321">
        <v>148928202.85829905</v>
      </c>
      <c r="AF73" s="321">
        <v>157798940.04621238</v>
      </c>
      <c r="AG73" s="321">
        <v>166154931.49501806</v>
      </c>
      <c r="AH73" s="321">
        <v>176887656.26309937</v>
      </c>
      <c r="AI73" s="321">
        <v>186082058.20752376</v>
      </c>
      <c r="AJ73" s="321">
        <v>194708753.58070976</v>
      </c>
      <c r="AK73" s="321"/>
      <c r="AL73" s="321"/>
      <c r="AM73" s="321"/>
      <c r="AN73" s="321"/>
      <c r="AO73" s="321"/>
      <c r="AP73" s="321"/>
      <c r="AQ73" s="322"/>
    </row>
    <row r="74" spans="1:43" s="228" customFormat="1" ht="16.5" thickBot="1" x14ac:dyDescent="0.25">
      <c r="A74" s="306"/>
      <c r="B74" s="323">
        <v>0</v>
      </c>
      <c r="C74" s="323">
        <v>0</v>
      </c>
      <c r="D74" s="323">
        <v>0</v>
      </c>
      <c r="E74" s="323">
        <v>0</v>
      </c>
      <c r="F74" s="323">
        <v>0</v>
      </c>
      <c r="G74" s="323">
        <v>0</v>
      </c>
      <c r="H74" s="323">
        <v>0</v>
      </c>
      <c r="I74" s="323">
        <v>0</v>
      </c>
      <c r="J74" s="323">
        <v>0</v>
      </c>
      <c r="K74" s="323">
        <v>0.5</v>
      </c>
      <c r="L74" s="323">
        <v>1.5</v>
      </c>
      <c r="M74" s="323">
        <v>2.5</v>
      </c>
      <c r="N74" s="323">
        <v>3.5</v>
      </c>
      <c r="O74" s="323">
        <v>4.5</v>
      </c>
      <c r="P74" s="323">
        <v>5.5</v>
      </c>
      <c r="Q74" s="323">
        <v>6.5</v>
      </c>
      <c r="R74" s="323">
        <v>7.5</v>
      </c>
      <c r="S74" s="323">
        <v>8.5</v>
      </c>
      <c r="T74" s="323">
        <v>9.5</v>
      </c>
      <c r="U74" s="323">
        <v>10.5</v>
      </c>
      <c r="V74" s="323">
        <v>11.5</v>
      </c>
      <c r="W74" s="323">
        <v>12.5</v>
      </c>
      <c r="X74" s="323">
        <v>13.5</v>
      </c>
      <c r="Y74" s="323">
        <v>14.5</v>
      </c>
      <c r="Z74" s="323">
        <v>15.5</v>
      </c>
      <c r="AA74" s="323">
        <v>16.5</v>
      </c>
      <c r="AB74" s="323">
        <v>17.5</v>
      </c>
      <c r="AC74" s="323">
        <v>18.5</v>
      </c>
      <c r="AD74" s="323">
        <v>19.5</v>
      </c>
      <c r="AE74" s="323">
        <v>20.5</v>
      </c>
      <c r="AF74" s="323">
        <v>21.5</v>
      </c>
      <c r="AG74" s="323">
        <v>22.5</v>
      </c>
      <c r="AH74" s="323">
        <v>23.5</v>
      </c>
      <c r="AI74" s="323">
        <v>24.5</v>
      </c>
      <c r="AJ74" s="323">
        <v>25.5</v>
      </c>
      <c r="AK74" s="323"/>
      <c r="AL74" s="323"/>
      <c r="AM74" s="323"/>
      <c r="AN74" s="323"/>
      <c r="AO74" s="323"/>
      <c r="AP74" s="323"/>
      <c r="AQ74" s="324"/>
    </row>
    <row r="75" spans="1:43" s="228" customFormat="1" ht="15.75" x14ac:dyDescent="0.2">
      <c r="A75" s="308" t="s">
        <v>240</v>
      </c>
      <c r="B75" s="300">
        <v>1</v>
      </c>
      <c r="C75" s="300">
        <v>2</v>
      </c>
      <c r="D75" s="300">
        <v>3</v>
      </c>
      <c r="E75" s="300">
        <v>4</v>
      </c>
      <c r="F75" s="300">
        <v>5</v>
      </c>
      <c r="G75" s="300">
        <v>6</v>
      </c>
      <c r="H75" s="300">
        <v>7</v>
      </c>
      <c r="I75" s="300">
        <v>8</v>
      </c>
      <c r="J75" s="300">
        <v>9</v>
      </c>
      <c r="K75" s="300">
        <v>10</v>
      </c>
      <c r="L75" s="300">
        <v>11</v>
      </c>
      <c r="M75" s="300">
        <v>12</v>
      </c>
      <c r="N75" s="300">
        <v>13</v>
      </c>
      <c r="O75" s="300">
        <v>14</v>
      </c>
      <c r="P75" s="300">
        <v>15</v>
      </c>
      <c r="Q75" s="300">
        <v>16</v>
      </c>
      <c r="R75" s="300">
        <v>17</v>
      </c>
      <c r="S75" s="300">
        <v>18</v>
      </c>
      <c r="T75" s="300">
        <v>19</v>
      </c>
      <c r="U75" s="300">
        <v>20</v>
      </c>
      <c r="V75" s="300">
        <v>21</v>
      </c>
      <c r="W75" s="300">
        <v>22</v>
      </c>
      <c r="X75" s="300">
        <v>23</v>
      </c>
      <c r="Y75" s="300">
        <v>24</v>
      </c>
      <c r="Z75" s="300">
        <v>25</v>
      </c>
      <c r="AA75" s="300">
        <v>26</v>
      </c>
      <c r="AB75" s="300">
        <v>27</v>
      </c>
      <c r="AC75" s="300">
        <v>28</v>
      </c>
      <c r="AD75" s="300">
        <v>29</v>
      </c>
      <c r="AE75" s="300">
        <v>30</v>
      </c>
      <c r="AF75" s="300">
        <v>31</v>
      </c>
      <c r="AG75" s="300">
        <v>32</v>
      </c>
      <c r="AH75" s="300">
        <v>33</v>
      </c>
      <c r="AI75" s="300">
        <v>34</v>
      </c>
      <c r="AJ75" s="300">
        <v>35</v>
      </c>
      <c r="AK75" s="300"/>
      <c r="AL75" s="300"/>
      <c r="AM75" s="300"/>
      <c r="AN75" s="300"/>
      <c r="AO75" s="300"/>
      <c r="AP75" s="300"/>
      <c r="AQ75" s="301"/>
    </row>
    <row r="76" spans="1:43" s="228" customFormat="1" ht="14.25" x14ac:dyDescent="0.2">
      <c r="A76" s="315" t="s">
        <v>430</v>
      </c>
      <c r="B76" s="316">
        <v>-0.05</v>
      </c>
      <c r="C76" s="316">
        <v>9323584.9499999993</v>
      </c>
      <c r="D76" s="316">
        <v>-0.05</v>
      </c>
      <c r="E76" s="316">
        <v>-0.05</v>
      </c>
      <c r="F76" s="316">
        <v>-0.05</v>
      </c>
      <c r="G76" s="316">
        <v>-0.05</v>
      </c>
      <c r="H76" s="316">
        <v>1635314.8</v>
      </c>
      <c r="I76" s="316">
        <v>-250712.79999999981</v>
      </c>
      <c r="J76" s="316">
        <v>5762132.7999999998</v>
      </c>
      <c r="K76" s="316">
        <v>13357957.916000001</v>
      </c>
      <c r="L76" s="316">
        <v>17427473.620251998</v>
      </c>
      <c r="M76" s="316">
        <v>23396327.364425775</v>
      </c>
      <c r="N76" s="316">
        <v>30824540.216291789</v>
      </c>
      <c r="O76" s="316">
        <v>37320863.856723726</v>
      </c>
      <c r="P76" s="316">
        <v>45994906.888543852</v>
      </c>
      <c r="Q76" s="316">
        <v>55329769.390051037</v>
      </c>
      <c r="R76" s="316">
        <v>64833574.682944983</v>
      </c>
      <c r="S76" s="316">
        <v>74475594.429797873</v>
      </c>
      <c r="T76" s="316">
        <v>86112934.266036958</v>
      </c>
      <c r="U76" s="316">
        <v>97987508.491202071</v>
      </c>
      <c r="V76" s="316">
        <v>110066169.07840745</v>
      </c>
      <c r="W76" s="316">
        <v>121168167.2984474</v>
      </c>
      <c r="X76" s="316">
        <v>133956344.56068952</v>
      </c>
      <c r="Y76" s="316">
        <v>141138387.66360563</v>
      </c>
      <c r="Z76" s="316">
        <v>148805791.49899837</v>
      </c>
      <c r="AA76" s="316">
        <v>155999772.96630219</v>
      </c>
      <c r="AB76" s="316">
        <v>162620803.24953884</v>
      </c>
      <c r="AC76" s="316">
        <v>171395727.8081826</v>
      </c>
      <c r="AD76" s="316">
        <v>179628846.34570888</v>
      </c>
      <c r="AE76" s="316">
        <v>186160253.5728738</v>
      </c>
      <c r="AF76" s="316">
        <v>197248675.05776548</v>
      </c>
      <c r="AG76" s="316">
        <v>207693664.3687726</v>
      </c>
      <c r="AH76" s="316">
        <v>221109570.3288742</v>
      </c>
      <c r="AI76" s="316">
        <v>232602572.75940469</v>
      </c>
      <c r="AJ76" s="316">
        <v>243385941.97588721</v>
      </c>
      <c r="AK76" s="316"/>
      <c r="AL76" s="316"/>
      <c r="AM76" s="316"/>
      <c r="AN76" s="316"/>
      <c r="AO76" s="316"/>
      <c r="AP76" s="316"/>
      <c r="AQ76" s="317"/>
    </row>
    <row r="77" spans="1:43" s="228" customFormat="1" ht="15.75" x14ac:dyDescent="0.2">
      <c r="A77" s="318" t="s">
        <v>239</v>
      </c>
      <c r="B77" s="309">
        <v>0</v>
      </c>
      <c r="C77" s="309">
        <v>0</v>
      </c>
      <c r="D77" s="309">
        <v>0</v>
      </c>
      <c r="E77" s="309">
        <v>0</v>
      </c>
      <c r="F77" s="309">
        <v>0</v>
      </c>
      <c r="G77" s="309">
        <v>0</v>
      </c>
      <c r="H77" s="309">
        <v>1022635.2</v>
      </c>
      <c r="I77" s="309">
        <v>5766612.7999999998</v>
      </c>
      <c r="J77" s="309">
        <v>5766612.7999999998</v>
      </c>
      <c r="K77" s="309">
        <v>5766612.7999999998</v>
      </c>
      <c r="L77" s="309">
        <v>7585109.9641279997</v>
      </c>
      <c r="M77" s="309">
        <v>7585109.9641279997</v>
      </c>
      <c r="N77" s="309">
        <v>7585109.9641279997</v>
      </c>
      <c r="O77" s="309">
        <v>7585109.9641279997</v>
      </c>
      <c r="P77" s="309">
        <v>7585109.9641279997</v>
      </c>
      <c r="Q77" s="309">
        <v>7585109.9641279997</v>
      </c>
      <c r="R77" s="309">
        <v>7585109.9641279997</v>
      </c>
      <c r="S77" s="309">
        <v>7585109.9641279997</v>
      </c>
      <c r="T77" s="309">
        <v>7585109.9641279997</v>
      </c>
      <c r="U77" s="309">
        <v>7585109.9641279997</v>
      </c>
      <c r="V77" s="309">
        <v>7585109.9641279997</v>
      </c>
      <c r="W77" s="309">
        <v>7585109.9641279997</v>
      </c>
      <c r="X77" s="309">
        <v>7585109.9641279997</v>
      </c>
      <c r="Y77" s="309">
        <v>7585109.9641279997</v>
      </c>
      <c r="Z77" s="309">
        <v>7585109.9641279997</v>
      </c>
      <c r="AA77" s="309">
        <v>7585109.9641279997</v>
      </c>
      <c r="AB77" s="309">
        <v>7585109.9641279997</v>
      </c>
      <c r="AC77" s="309">
        <v>7585109.9641279997</v>
      </c>
      <c r="AD77" s="309">
        <v>7585109.9641279997</v>
      </c>
      <c r="AE77" s="309">
        <v>7585109.9641279997</v>
      </c>
      <c r="AF77" s="309">
        <v>7585109.9641279997</v>
      </c>
      <c r="AG77" s="309">
        <v>6562474.7641279995</v>
      </c>
      <c r="AH77" s="309">
        <v>1818497.1641279997</v>
      </c>
      <c r="AI77" s="309">
        <v>1818497.1641279997</v>
      </c>
      <c r="AJ77" s="309">
        <v>1818497.1641279997</v>
      </c>
      <c r="AK77" s="309"/>
      <c r="AL77" s="309"/>
      <c r="AM77" s="309"/>
      <c r="AN77" s="309"/>
      <c r="AO77" s="309"/>
      <c r="AP77" s="309"/>
      <c r="AQ77" s="310"/>
    </row>
    <row r="78" spans="1:43" s="228" customFormat="1" ht="15.75" x14ac:dyDescent="0.2">
      <c r="A78" s="318" t="s">
        <v>238</v>
      </c>
      <c r="B78" s="309">
        <v>0</v>
      </c>
      <c r="C78" s="309">
        <v>0</v>
      </c>
      <c r="D78" s="309">
        <v>0</v>
      </c>
      <c r="E78" s="309">
        <v>0</v>
      </c>
      <c r="F78" s="309">
        <v>0</v>
      </c>
      <c r="G78" s="309">
        <v>0</v>
      </c>
      <c r="H78" s="309">
        <v>0</v>
      </c>
      <c r="I78" s="309">
        <v>0</v>
      </c>
      <c r="J78" s="309">
        <v>0</v>
      </c>
      <c r="K78" s="309">
        <v>0</v>
      </c>
      <c r="L78" s="309">
        <v>0</v>
      </c>
      <c r="M78" s="309">
        <v>0</v>
      </c>
      <c r="N78" s="309">
        <v>0</v>
      </c>
      <c r="O78" s="309">
        <v>0</v>
      </c>
      <c r="P78" s="309">
        <v>0</v>
      </c>
      <c r="Q78" s="309">
        <v>0</v>
      </c>
      <c r="R78" s="309">
        <v>0</v>
      </c>
      <c r="S78" s="309">
        <v>0</v>
      </c>
      <c r="T78" s="309">
        <v>0</v>
      </c>
      <c r="U78" s="309">
        <v>0</v>
      </c>
      <c r="V78" s="309">
        <v>0</v>
      </c>
      <c r="W78" s="309">
        <v>0</v>
      </c>
      <c r="X78" s="309">
        <v>0</v>
      </c>
      <c r="Y78" s="309">
        <v>0</v>
      </c>
      <c r="Z78" s="309">
        <v>0</v>
      </c>
      <c r="AA78" s="309">
        <v>0</v>
      </c>
      <c r="AB78" s="309">
        <v>0</v>
      </c>
      <c r="AC78" s="309">
        <v>0</v>
      </c>
      <c r="AD78" s="309">
        <v>0</v>
      </c>
      <c r="AE78" s="309">
        <v>0</v>
      </c>
      <c r="AF78" s="309">
        <v>0</v>
      </c>
      <c r="AG78" s="309">
        <v>0</v>
      </c>
      <c r="AH78" s="309">
        <v>0</v>
      </c>
      <c r="AI78" s="309">
        <v>0</v>
      </c>
      <c r="AJ78" s="309">
        <v>0</v>
      </c>
      <c r="AK78" s="309"/>
      <c r="AL78" s="309"/>
      <c r="AM78" s="309"/>
      <c r="AN78" s="309"/>
      <c r="AO78" s="309"/>
      <c r="AP78" s="309"/>
      <c r="AQ78" s="310"/>
    </row>
    <row r="79" spans="1:43" s="228" customFormat="1" ht="15.75" x14ac:dyDescent="0.2">
      <c r="A79" s="318" t="s">
        <v>237</v>
      </c>
      <c r="B79" s="309">
        <v>0</v>
      </c>
      <c r="C79" s="309">
        <v>-1864716.98</v>
      </c>
      <c r="D79" s="309">
        <v>1.0000000009313226E-2</v>
      </c>
      <c r="E79" s="309">
        <v>1.0000000009313226E-2</v>
      </c>
      <c r="F79" s="309">
        <v>1.0000000009313226E-2</v>
      </c>
      <c r="G79" s="309">
        <v>1.0000000009313226E-2</v>
      </c>
      <c r="H79" s="309">
        <v>-327062.95999999996</v>
      </c>
      <c r="I79" s="309">
        <v>50142.560000000056</v>
      </c>
      <c r="J79" s="309">
        <v>-1152426.56</v>
      </c>
      <c r="K79" s="309">
        <v>-2671591.5832000007</v>
      </c>
      <c r="L79" s="309">
        <v>-3485494.7240504008</v>
      </c>
      <c r="M79" s="309">
        <v>-4679265.4728851542</v>
      </c>
      <c r="N79" s="309">
        <v>-6164908.0432583578</v>
      </c>
      <c r="O79" s="309">
        <v>-7464172.7713447474</v>
      </c>
      <c r="P79" s="309">
        <v>-9198981.3777087703</v>
      </c>
      <c r="Q79" s="309">
        <v>-11065953.878010206</v>
      </c>
      <c r="R79" s="309">
        <v>-12966714.936588995</v>
      </c>
      <c r="S79" s="309">
        <v>-14895118.885959581</v>
      </c>
      <c r="T79" s="309">
        <v>-17222586.853207394</v>
      </c>
      <c r="U79" s="309">
        <v>-19597501.698240414</v>
      </c>
      <c r="V79" s="309">
        <v>-22013233.815681487</v>
      </c>
      <c r="W79" s="309">
        <v>-24233633.459689468</v>
      </c>
      <c r="X79" s="309">
        <v>-26791268.912137896</v>
      </c>
      <c r="Y79" s="309">
        <v>-28227677.532721132</v>
      </c>
      <c r="Z79" s="309">
        <v>-29761158.299799681</v>
      </c>
      <c r="AA79" s="309">
        <v>-31199954.593260407</v>
      </c>
      <c r="AB79" s="309">
        <v>-32524160.649907768</v>
      </c>
      <c r="AC79" s="309">
        <v>-34279145.561636508</v>
      </c>
      <c r="AD79" s="309">
        <v>-35925769.269141793</v>
      </c>
      <c r="AE79" s="309">
        <v>-37232050.714574754</v>
      </c>
      <c r="AF79" s="309">
        <v>-39449735.011553109</v>
      </c>
      <c r="AG79" s="309">
        <v>-41538732.873754501</v>
      </c>
      <c r="AH79" s="309">
        <v>-44221914.065774798</v>
      </c>
      <c r="AI79" s="309">
        <v>-46520514.551880956</v>
      </c>
      <c r="AJ79" s="309">
        <v>-48677188.395177484</v>
      </c>
      <c r="AK79" s="309"/>
      <c r="AL79" s="309"/>
      <c r="AM79" s="309"/>
      <c r="AN79" s="309"/>
      <c r="AO79" s="309"/>
      <c r="AP79" s="309"/>
      <c r="AQ79" s="310"/>
    </row>
    <row r="80" spans="1:43" s="228" customFormat="1" ht="15.75" x14ac:dyDescent="0.2">
      <c r="A80" s="318" t="s">
        <v>236</v>
      </c>
      <c r="B80" s="309">
        <v>-8.9999999999999993E-3</v>
      </c>
      <c r="C80" s="309">
        <v>-9.0000002682209031E-3</v>
      </c>
      <c r="D80" s="309">
        <v>-9.0000001341104495E-3</v>
      </c>
      <c r="E80" s="309">
        <v>-9.000000134110453E-3</v>
      </c>
      <c r="F80" s="309">
        <v>-9.000000134110446E-3</v>
      </c>
      <c r="G80" s="309">
        <v>-4734902.4569279989</v>
      </c>
      <c r="H80" s="309">
        <v>-18239229</v>
      </c>
      <c r="I80" s="309">
        <v>-814713.5207519941</v>
      </c>
      <c r="J80" s="309">
        <v>1547032.2625080012</v>
      </c>
      <c r="K80" s="309">
        <v>-524046.89552400261</v>
      </c>
      <c r="L80" s="309">
        <v>1802265.0451883972</v>
      </c>
      <c r="M80" s="309">
        <v>5576658.7191396803</v>
      </c>
      <c r="N80" s="309">
        <v>6913737.0324755646</v>
      </c>
      <c r="O80" s="309">
        <v>8083075.2877533082</v>
      </c>
      <c r="P80" s="309">
        <v>390123.57113904692</v>
      </c>
      <c r="Q80" s="309">
        <v>0</v>
      </c>
      <c r="R80" s="309">
        <v>0</v>
      </c>
      <c r="S80" s="309">
        <v>0</v>
      </c>
      <c r="T80" s="309">
        <v>0</v>
      </c>
      <c r="U80" s="309">
        <v>0</v>
      </c>
      <c r="V80" s="309">
        <v>0</v>
      </c>
      <c r="W80" s="309">
        <v>0</v>
      </c>
      <c r="X80" s="309">
        <v>0</v>
      </c>
      <c r="Y80" s="309">
        <v>0</v>
      </c>
      <c r="Z80" s="309">
        <v>0</v>
      </c>
      <c r="AA80" s="309">
        <v>0</v>
      </c>
      <c r="AB80" s="309">
        <v>0</v>
      </c>
      <c r="AC80" s="309">
        <v>0</v>
      </c>
      <c r="AD80" s="309">
        <v>0</v>
      </c>
      <c r="AE80" s="309">
        <v>0</v>
      </c>
      <c r="AF80" s="309">
        <v>0</v>
      </c>
      <c r="AG80" s="309">
        <v>0</v>
      </c>
      <c r="AH80" s="309">
        <v>0</v>
      </c>
      <c r="AI80" s="309">
        <v>0</v>
      </c>
      <c r="AJ80" s="309">
        <v>0</v>
      </c>
      <c r="AK80" s="309"/>
      <c r="AL80" s="309"/>
      <c r="AM80" s="309"/>
      <c r="AN80" s="309"/>
      <c r="AO80" s="309"/>
      <c r="AP80" s="309"/>
      <c r="AQ80" s="310"/>
    </row>
    <row r="81" spans="1:43" s="228" customFormat="1" ht="15.75" x14ac:dyDescent="0.2">
      <c r="A81" s="318" t="s">
        <v>235</v>
      </c>
      <c r="B81" s="309">
        <v>0</v>
      </c>
      <c r="C81" s="309">
        <v>0</v>
      </c>
      <c r="D81" s="309">
        <v>0</v>
      </c>
      <c r="E81" s="309">
        <v>0</v>
      </c>
      <c r="F81" s="309">
        <v>0</v>
      </c>
      <c r="G81" s="309">
        <v>0</v>
      </c>
      <c r="H81" s="309">
        <v>0</v>
      </c>
      <c r="I81" s="309">
        <v>0</v>
      </c>
      <c r="J81" s="309">
        <v>0</v>
      </c>
      <c r="K81" s="309">
        <v>0</v>
      </c>
      <c r="L81" s="309">
        <v>0</v>
      </c>
      <c r="M81" s="309">
        <v>0</v>
      </c>
      <c r="N81" s="309">
        <v>0</v>
      </c>
      <c r="O81" s="309">
        <v>0</v>
      </c>
      <c r="P81" s="309">
        <v>0</v>
      </c>
      <c r="Q81" s="309">
        <v>0</v>
      </c>
      <c r="R81" s="309">
        <v>0</v>
      </c>
      <c r="S81" s="309">
        <v>0</v>
      </c>
      <c r="T81" s="309">
        <v>0</v>
      </c>
      <c r="U81" s="309">
        <v>0</v>
      </c>
      <c r="V81" s="309">
        <v>0</v>
      </c>
      <c r="W81" s="309">
        <v>0</v>
      </c>
      <c r="X81" s="309">
        <v>0</v>
      </c>
      <c r="Y81" s="309">
        <v>0</v>
      </c>
      <c r="Z81" s="309">
        <v>0</v>
      </c>
      <c r="AA81" s="309">
        <v>0</v>
      </c>
      <c r="AB81" s="309">
        <v>0</v>
      </c>
      <c r="AC81" s="309">
        <v>0</v>
      </c>
      <c r="AD81" s="309">
        <v>0</v>
      </c>
      <c r="AE81" s="309">
        <v>0</v>
      </c>
      <c r="AF81" s="309">
        <v>0</v>
      </c>
      <c r="AG81" s="309">
        <v>0</v>
      </c>
      <c r="AH81" s="309">
        <v>0</v>
      </c>
      <c r="AI81" s="309">
        <v>0</v>
      </c>
      <c r="AJ81" s="309">
        <v>0</v>
      </c>
      <c r="AK81" s="309"/>
      <c r="AL81" s="309"/>
      <c r="AM81" s="309"/>
      <c r="AN81" s="309"/>
      <c r="AO81" s="309"/>
      <c r="AP81" s="309"/>
      <c r="AQ81" s="310"/>
    </row>
    <row r="82" spans="1:43" s="228" customFormat="1" ht="15.75" x14ac:dyDescent="0.2">
      <c r="A82" s="318" t="s">
        <v>420</v>
      </c>
      <c r="B82" s="309">
        <v>0</v>
      </c>
      <c r="C82" s="309">
        <v>-9323585</v>
      </c>
      <c r="D82" s="309">
        <v>0</v>
      </c>
      <c r="E82" s="309">
        <v>0</v>
      </c>
      <c r="F82" s="309">
        <v>0</v>
      </c>
      <c r="G82" s="309">
        <v>-26305013.599599995</v>
      </c>
      <c r="H82" s="309">
        <v>-103987000</v>
      </c>
      <c r="I82" s="309">
        <v>-10042086.226400001</v>
      </c>
      <c r="J82" s="309">
        <v>-2934121.9194</v>
      </c>
      <c r="K82" s="309">
        <v>-22035942.357799999</v>
      </c>
      <c r="L82" s="309">
        <v>-15000000</v>
      </c>
      <c r="M82" s="309">
        <v>0</v>
      </c>
      <c r="N82" s="309">
        <v>0</v>
      </c>
      <c r="O82" s="309">
        <v>0</v>
      </c>
      <c r="P82" s="309">
        <v>0</v>
      </c>
      <c r="Q82" s="309">
        <v>0</v>
      </c>
      <c r="R82" s="309"/>
      <c r="S82" s="309"/>
      <c r="T82" s="309"/>
      <c r="U82" s="309"/>
      <c r="V82" s="309"/>
      <c r="W82" s="309"/>
      <c r="X82" s="309"/>
      <c r="Y82" s="309"/>
      <c r="Z82" s="309"/>
      <c r="AA82" s="309"/>
      <c r="AB82" s="309"/>
      <c r="AC82" s="309"/>
      <c r="AD82" s="309"/>
      <c r="AE82" s="309"/>
      <c r="AF82" s="309"/>
      <c r="AG82" s="309"/>
      <c r="AH82" s="309"/>
      <c r="AI82" s="309"/>
      <c r="AJ82" s="309"/>
      <c r="AK82" s="309"/>
      <c r="AL82" s="309"/>
      <c r="AM82" s="309"/>
      <c r="AN82" s="309"/>
      <c r="AO82" s="309"/>
      <c r="AP82" s="309"/>
      <c r="AQ82" s="310"/>
    </row>
    <row r="83" spans="1:43" s="228" customFormat="1" ht="15.75" x14ac:dyDescent="0.2">
      <c r="A83" s="318" t="s">
        <v>234</v>
      </c>
      <c r="B83" s="309">
        <v>0</v>
      </c>
      <c r="C83" s="309">
        <v>0</v>
      </c>
      <c r="D83" s="309">
        <v>0</v>
      </c>
      <c r="E83" s="309">
        <v>0</v>
      </c>
      <c r="F83" s="309">
        <v>0</v>
      </c>
      <c r="G83" s="309">
        <v>0</v>
      </c>
      <c r="H83" s="309">
        <v>0</v>
      </c>
      <c r="I83" s="309">
        <v>0</v>
      </c>
      <c r="J83" s="309">
        <v>0</v>
      </c>
      <c r="K83" s="309">
        <v>0</v>
      </c>
      <c r="L83" s="309">
        <v>0</v>
      </c>
      <c r="M83" s="309">
        <v>0</v>
      </c>
      <c r="N83" s="309">
        <v>0</v>
      </c>
      <c r="O83" s="309">
        <v>0</v>
      </c>
      <c r="P83" s="309">
        <v>0</v>
      </c>
      <c r="Q83" s="309">
        <v>0</v>
      </c>
      <c r="R83" s="309">
        <v>0</v>
      </c>
      <c r="S83" s="309">
        <v>0</v>
      </c>
      <c r="T83" s="309">
        <v>0</v>
      </c>
      <c r="U83" s="309">
        <v>0</v>
      </c>
      <c r="V83" s="309">
        <v>0</v>
      </c>
      <c r="W83" s="309">
        <v>0</v>
      </c>
      <c r="X83" s="309">
        <v>0</v>
      </c>
      <c r="Y83" s="309">
        <v>0</v>
      </c>
      <c r="Z83" s="309">
        <v>0</v>
      </c>
      <c r="AA83" s="309">
        <v>0</v>
      </c>
      <c r="AB83" s="309">
        <v>0</v>
      </c>
      <c r="AC83" s="309">
        <v>0</v>
      </c>
      <c r="AD83" s="309">
        <v>0</v>
      </c>
      <c r="AE83" s="309">
        <v>0</v>
      </c>
      <c r="AF83" s="309">
        <v>0</v>
      </c>
      <c r="AG83" s="309">
        <v>0</v>
      </c>
      <c r="AH83" s="309">
        <v>0</v>
      </c>
      <c r="AI83" s="309">
        <v>0</v>
      </c>
      <c r="AJ83" s="309">
        <v>0</v>
      </c>
      <c r="AK83" s="309"/>
      <c r="AL83" s="309"/>
      <c r="AM83" s="309"/>
      <c r="AN83" s="309"/>
      <c r="AO83" s="309"/>
      <c r="AP83" s="309"/>
      <c r="AQ83" s="310"/>
    </row>
    <row r="84" spans="1:43" s="228" customFormat="1" ht="14.25" x14ac:dyDescent="0.2">
      <c r="A84" s="319" t="s">
        <v>233</v>
      </c>
      <c r="B84" s="316">
        <v>-5.9000000000000004E-2</v>
      </c>
      <c r="C84" s="316">
        <v>-1864717.0390000017</v>
      </c>
      <c r="D84" s="316">
        <v>-4.900000012479723E-2</v>
      </c>
      <c r="E84" s="316">
        <v>-4.900000012479723E-2</v>
      </c>
      <c r="F84" s="316">
        <v>-4.9000000124797223E-2</v>
      </c>
      <c r="G84" s="316">
        <v>-31039916.096527994</v>
      </c>
      <c r="H84" s="316">
        <v>-119895341.96000001</v>
      </c>
      <c r="I84" s="316">
        <v>-5290757.1871519946</v>
      </c>
      <c r="J84" s="316">
        <v>8989229.3831080012</v>
      </c>
      <c r="K84" s="316">
        <v>-6107010.1205240004</v>
      </c>
      <c r="L84" s="316">
        <v>8329353.9055179954</v>
      </c>
      <c r="M84" s="316">
        <v>31878830.5748083</v>
      </c>
      <c r="N84" s="316">
        <v>39158479.169636995</v>
      </c>
      <c r="O84" s="316">
        <v>45524876.337260284</v>
      </c>
      <c r="P84" s="316">
        <v>44771159.046102129</v>
      </c>
      <c r="Q84" s="316">
        <v>51848925.476168834</v>
      </c>
      <c r="R84" s="316">
        <v>59451969.710483991</v>
      </c>
      <c r="S84" s="316">
        <v>67165585.507966295</v>
      </c>
      <c r="T84" s="316">
        <v>76475457.376957566</v>
      </c>
      <c r="U84" s="316">
        <v>85975116.75708966</v>
      </c>
      <c r="V84" s="316">
        <v>95638045.226853967</v>
      </c>
      <c r="W84" s="316">
        <v>104519643.80288593</v>
      </c>
      <c r="X84" s="316">
        <v>114750185.61267963</v>
      </c>
      <c r="Y84" s="316">
        <v>120495820.09501249</v>
      </c>
      <c r="Z84" s="316">
        <v>126629743.16332668</v>
      </c>
      <c r="AA84" s="316">
        <v>132384928.33716977</v>
      </c>
      <c r="AB84" s="316">
        <v>137681752.56375906</v>
      </c>
      <c r="AC84" s="316">
        <v>144701692.21067408</v>
      </c>
      <c r="AD84" s="316">
        <v>151288187.04069507</v>
      </c>
      <c r="AE84" s="316">
        <v>156513312.82242703</v>
      </c>
      <c r="AF84" s="316">
        <v>165384050.01034036</v>
      </c>
      <c r="AG84" s="316">
        <v>172717406.25914609</v>
      </c>
      <c r="AH84" s="316">
        <v>178706153.42722741</v>
      </c>
      <c r="AI84" s="316">
        <v>187900555.37165174</v>
      </c>
      <c r="AJ84" s="316">
        <v>196527250.74483773</v>
      </c>
      <c r="AK84" s="316"/>
      <c r="AL84" s="316"/>
      <c r="AM84" s="316"/>
      <c r="AN84" s="316"/>
      <c r="AO84" s="316"/>
      <c r="AP84" s="316"/>
      <c r="AQ84" s="317"/>
    </row>
    <row r="85" spans="1:43" s="228" customFormat="1" ht="14.25" x14ac:dyDescent="0.2">
      <c r="A85" s="319" t="s">
        <v>431</v>
      </c>
      <c r="B85" s="316">
        <v>-5.9000000000000004E-2</v>
      </c>
      <c r="C85" s="316">
        <v>-1864717.0980000016</v>
      </c>
      <c r="D85" s="316">
        <v>-1864717.1470000017</v>
      </c>
      <c r="E85" s="316">
        <v>-1864717.1960000019</v>
      </c>
      <c r="F85" s="316">
        <v>-1864717.245000002</v>
      </c>
      <c r="G85" s="316">
        <v>-32904633.341527995</v>
      </c>
      <c r="H85" s="316">
        <v>-152799975.30152801</v>
      </c>
      <c r="I85" s="316">
        <v>-158090732.48868001</v>
      </c>
      <c r="J85" s="316">
        <v>-149101503.10557202</v>
      </c>
      <c r="K85" s="316">
        <v>-155208513.226096</v>
      </c>
      <c r="L85" s="316">
        <v>-146879159.32057801</v>
      </c>
      <c r="M85" s="316">
        <v>-115000328.74576971</v>
      </c>
      <c r="N85" s="316">
        <v>-75841849.576132715</v>
      </c>
      <c r="O85" s="316">
        <v>-30316973.238872431</v>
      </c>
      <c r="P85" s="316">
        <v>14454185.807229698</v>
      </c>
      <c r="Q85" s="316">
        <v>66303111.283398531</v>
      </c>
      <c r="R85" s="316">
        <v>125755080.99388252</v>
      </c>
      <c r="S85" s="316">
        <v>192920666.50184882</v>
      </c>
      <c r="T85" s="316">
        <v>269396123.87880635</v>
      </c>
      <c r="U85" s="316">
        <v>355371240.63589603</v>
      </c>
      <c r="V85" s="316">
        <v>451009285.86274999</v>
      </c>
      <c r="W85" s="316">
        <v>555528929.66563594</v>
      </c>
      <c r="X85" s="316">
        <v>670279115.27831554</v>
      </c>
      <c r="Y85" s="316">
        <v>790774935.37332797</v>
      </c>
      <c r="Z85" s="316">
        <v>917404678.53665471</v>
      </c>
      <c r="AA85" s="316">
        <v>1049789606.8738245</v>
      </c>
      <c r="AB85" s="316">
        <v>1187471359.4375834</v>
      </c>
      <c r="AC85" s="316">
        <v>1332173051.6482575</v>
      </c>
      <c r="AD85" s="316">
        <v>1483461238.6889524</v>
      </c>
      <c r="AE85" s="316">
        <v>1639974551.5113795</v>
      </c>
      <c r="AF85" s="316">
        <v>1805358601.5217199</v>
      </c>
      <c r="AG85" s="316">
        <v>1978076007.7808661</v>
      </c>
      <c r="AH85" s="316">
        <v>2156782161.2080936</v>
      </c>
      <c r="AI85" s="316">
        <v>2344682716.5797453</v>
      </c>
      <c r="AJ85" s="316">
        <v>2541209967.3245831</v>
      </c>
      <c r="AK85" s="316"/>
      <c r="AL85" s="316"/>
      <c r="AM85" s="316"/>
      <c r="AN85" s="316"/>
      <c r="AO85" s="316"/>
      <c r="AP85" s="316"/>
      <c r="AQ85" s="317"/>
    </row>
    <row r="86" spans="1:43" s="228" customFormat="1" ht="15.75" x14ac:dyDescent="0.2">
      <c r="A86" s="325" t="s">
        <v>421</v>
      </c>
      <c r="B86" s="326">
        <v>1</v>
      </c>
      <c r="C86" s="326">
        <v>1</v>
      </c>
      <c r="D86" s="326">
        <v>1</v>
      </c>
      <c r="E86" s="326">
        <v>1</v>
      </c>
      <c r="F86" s="326">
        <v>1</v>
      </c>
      <c r="G86" s="326">
        <v>1</v>
      </c>
      <c r="H86" s="326">
        <v>1</v>
      </c>
      <c r="I86" s="326">
        <v>1</v>
      </c>
      <c r="J86" s="326">
        <v>1</v>
      </c>
      <c r="K86" s="326">
        <v>0.9109750373485539</v>
      </c>
      <c r="L86" s="326">
        <v>0.75599588161705711</v>
      </c>
      <c r="M86" s="326">
        <v>0.6273824743710017</v>
      </c>
      <c r="N86" s="326">
        <v>0.52064935632448273</v>
      </c>
      <c r="O86" s="326">
        <v>0.43207415462612664</v>
      </c>
      <c r="P86" s="326">
        <v>0.35856776317520883</v>
      </c>
      <c r="Q86" s="326">
        <v>0.29756660844415667</v>
      </c>
      <c r="R86" s="326">
        <v>0.24694324352212174</v>
      </c>
      <c r="S86" s="326">
        <v>0.20493215230051592</v>
      </c>
      <c r="T86" s="326">
        <v>0.1700681761830008</v>
      </c>
      <c r="U86" s="326">
        <v>0.14113541591950271</v>
      </c>
      <c r="V86" s="326">
        <v>0.11712482648921385</v>
      </c>
      <c r="W86" s="326">
        <v>9.719902613212765E-2</v>
      </c>
      <c r="X86" s="326">
        <v>8.0663092225832109E-2</v>
      </c>
      <c r="Y86" s="326">
        <v>6.6940325498615838E-2</v>
      </c>
      <c r="Z86" s="326">
        <v>5.5552137343249659E-2</v>
      </c>
      <c r="AA86" s="326">
        <v>4.6101358791078552E-2</v>
      </c>
      <c r="AB86" s="326">
        <v>3.825838903823945E-2</v>
      </c>
      <c r="AC86" s="326">
        <v>3.174970044667174E-2</v>
      </c>
      <c r="AD86" s="326">
        <v>2.6348299125868668E-2</v>
      </c>
      <c r="AE86" s="326">
        <v>2.1865808403210511E-2</v>
      </c>
      <c r="AF86" s="326">
        <v>1.814589908980126E-2</v>
      </c>
      <c r="AG86" s="326">
        <v>1.5058837418922204E-2</v>
      </c>
      <c r="AH86" s="326">
        <v>1.2496960513628384E-2</v>
      </c>
      <c r="AI86" s="326">
        <v>1.0370921588073345E-2</v>
      </c>
      <c r="AJ86" s="326">
        <v>8.6065739320110735E-3</v>
      </c>
      <c r="AK86" s="326"/>
      <c r="AL86" s="326"/>
      <c r="AM86" s="326"/>
      <c r="AN86" s="326"/>
      <c r="AO86" s="326"/>
      <c r="AP86" s="326"/>
      <c r="AQ86" s="327"/>
    </row>
    <row r="87" spans="1:43" s="228" customFormat="1" ht="14.25" x14ac:dyDescent="0.2">
      <c r="A87" s="315" t="s">
        <v>432</v>
      </c>
      <c r="B87" s="316">
        <v>-5.9000000000000004E-2</v>
      </c>
      <c r="C87" s="316">
        <v>-1864717.0390000017</v>
      </c>
      <c r="D87" s="316">
        <v>-4.900000012479723E-2</v>
      </c>
      <c r="E87" s="316">
        <v>-4.900000012479723E-2</v>
      </c>
      <c r="F87" s="316">
        <v>-4.9000000124797223E-2</v>
      </c>
      <c r="G87" s="316">
        <v>-31039916.096527994</v>
      </c>
      <c r="H87" s="316">
        <v>-119895341.96000001</v>
      </c>
      <c r="I87" s="316">
        <v>-5290757.1871519946</v>
      </c>
      <c r="J87" s="316">
        <v>8989229.3831080012</v>
      </c>
      <c r="K87" s="316">
        <v>-5563333.7726323474</v>
      </c>
      <c r="L87" s="316">
        <v>6296957.2491025543</v>
      </c>
      <c r="M87" s="316">
        <v>20000219.606077172</v>
      </c>
      <c r="N87" s="316">
        <v>20387836.974317167</v>
      </c>
      <c r="O87" s="316">
        <v>19670122.457880694</v>
      </c>
      <c r="P87" s="316">
        <v>16053494.353922356</v>
      </c>
      <c r="Q87" s="316">
        <v>15428508.90541739</v>
      </c>
      <c r="R87" s="316">
        <v>14681262.234085854</v>
      </c>
      <c r="S87" s="316">
        <v>13764387.998671874</v>
      </c>
      <c r="T87" s="316">
        <v>13006041.558859987</v>
      </c>
      <c r="U87" s="316">
        <v>12134133.862239657</v>
      </c>
      <c r="V87" s="316">
        <v>11201589.452962859</v>
      </c>
      <c r="W87" s="316">
        <v>10159207.589317383</v>
      </c>
      <c r="X87" s="316">
        <v>9256104.8050069306</v>
      </c>
      <c r="Y87" s="316">
        <v>8066029.4183827909</v>
      </c>
      <c r="Z87" s="316">
        <v>7034552.8839495536</v>
      </c>
      <c r="AA87" s="316">
        <v>6103125.0798030859</v>
      </c>
      <c r="AB87" s="316">
        <v>5267482.0530509157</v>
      </c>
      <c r="AC87" s="316">
        <v>4594235.3818153953</v>
      </c>
      <c r="AD87" s="316">
        <v>3986186.4063586015</v>
      </c>
      <c r="AE87" s="316">
        <v>3422290.1107269404</v>
      </c>
      <c r="AF87" s="316">
        <v>3001042.2825502814</v>
      </c>
      <c r="AG87" s="316">
        <v>2600923.3402744173</v>
      </c>
      <c r="AH87" s="316">
        <v>2233283.7429224765</v>
      </c>
      <c r="AI87" s="316">
        <v>1948701.9261148339</v>
      </c>
      <c r="AJ87" s="316">
        <v>1691426.3131903242</v>
      </c>
      <c r="AK87" s="316"/>
      <c r="AL87" s="316"/>
      <c r="AM87" s="316"/>
      <c r="AN87" s="316"/>
      <c r="AO87" s="316"/>
      <c r="AP87" s="316"/>
      <c r="AQ87" s="317"/>
    </row>
    <row r="88" spans="1:43" s="122" customFormat="1" ht="14.25" x14ac:dyDescent="0.2">
      <c r="A88" s="315" t="s">
        <v>433</v>
      </c>
      <c r="B88" s="316">
        <v>-5.9000000000000004E-2</v>
      </c>
      <c r="C88" s="316">
        <v>-1864717.0980000016</v>
      </c>
      <c r="D88" s="316">
        <v>-1864717.1470000017</v>
      </c>
      <c r="E88" s="316">
        <v>-1864717.1960000019</v>
      </c>
      <c r="F88" s="316">
        <v>-1864717.245000002</v>
      </c>
      <c r="G88" s="316">
        <v>-32904633.341527995</v>
      </c>
      <c r="H88" s="316">
        <v>-152799975.30152801</v>
      </c>
      <c r="I88" s="316">
        <v>-158090732.48868001</v>
      </c>
      <c r="J88" s="316">
        <v>-149101503.10557202</v>
      </c>
      <c r="K88" s="316">
        <v>-154664836.87820438</v>
      </c>
      <c r="L88" s="316">
        <v>-148367879.62910181</v>
      </c>
      <c r="M88" s="316">
        <v>-128367660.02302465</v>
      </c>
      <c r="N88" s="316">
        <v>-107979823.04870749</v>
      </c>
      <c r="O88" s="316">
        <v>-88309700.590826795</v>
      </c>
      <c r="P88" s="316">
        <v>-72256206.236904442</v>
      </c>
      <c r="Q88" s="316">
        <v>-56827697.331487052</v>
      </c>
      <c r="R88" s="316">
        <v>-42146435.097401202</v>
      </c>
      <c r="S88" s="316">
        <v>-28382047.098729327</v>
      </c>
      <c r="T88" s="316">
        <v>-15376005.53986934</v>
      </c>
      <c r="U88" s="316">
        <v>-3241871.6776296832</v>
      </c>
      <c r="V88" s="316">
        <v>7959717.7753331754</v>
      </c>
      <c r="W88" s="316">
        <v>18118925.364650559</v>
      </c>
      <c r="X88" s="316">
        <v>27375030.169657491</v>
      </c>
      <c r="Y88" s="316">
        <v>35441059.588040285</v>
      </c>
      <c r="Z88" s="316">
        <v>42475612.47198984</v>
      </c>
      <c r="AA88" s="316">
        <v>48578737.551792927</v>
      </c>
      <c r="AB88" s="316">
        <v>53846219.60484384</v>
      </c>
      <c r="AC88" s="316">
        <v>58440454.986659236</v>
      </c>
      <c r="AD88" s="316">
        <v>62426641.393017836</v>
      </c>
      <c r="AE88" s="316">
        <v>65848931.503744774</v>
      </c>
      <c r="AF88" s="316">
        <v>68849973.786295056</v>
      </c>
      <c r="AG88" s="316">
        <v>71450897.12656948</v>
      </c>
      <c r="AH88" s="316">
        <v>73684180.86949195</v>
      </c>
      <c r="AI88" s="316">
        <v>75632882.795606777</v>
      </c>
      <c r="AJ88" s="316">
        <v>77324309.108797103</v>
      </c>
      <c r="AK88" s="316"/>
      <c r="AL88" s="316"/>
      <c r="AM88" s="316"/>
      <c r="AN88" s="316"/>
      <c r="AO88" s="316"/>
      <c r="AP88" s="316"/>
      <c r="AQ88" s="317"/>
    </row>
    <row r="89" spans="1:43" s="122" customFormat="1" ht="14.25" x14ac:dyDescent="0.2">
      <c r="A89" s="315" t="s">
        <v>434</v>
      </c>
      <c r="B89" s="328">
        <v>0</v>
      </c>
      <c r="C89" s="328">
        <v>0</v>
      </c>
      <c r="D89" s="328">
        <v>0</v>
      </c>
      <c r="E89" s="328">
        <v>0</v>
      </c>
      <c r="F89" s="328">
        <v>0</v>
      </c>
      <c r="G89" s="328">
        <v>0</v>
      </c>
      <c r="H89" s="328">
        <v>0</v>
      </c>
      <c r="I89" s="328">
        <v>0</v>
      </c>
      <c r="J89" s="328">
        <v>0</v>
      </c>
      <c r="K89" s="328">
        <v>0</v>
      </c>
      <c r="L89" s="328">
        <v>0</v>
      </c>
      <c r="M89" s="328">
        <v>0</v>
      </c>
      <c r="N89" s="328">
        <v>0</v>
      </c>
      <c r="O89" s="328">
        <v>0</v>
      </c>
      <c r="P89" s="328">
        <v>1.3322216630869965E-2</v>
      </c>
      <c r="Q89" s="328">
        <v>5.0094241551977836E-2</v>
      </c>
      <c r="R89" s="328">
        <v>7.8691724011361597E-2</v>
      </c>
      <c r="S89" s="328">
        <v>0.10106995623085879</v>
      </c>
      <c r="T89" s="328">
        <v>0.11904501002188961</v>
      </c>
      <c r="U89" s="328">
        <v>0.13352446045756139</v>
      </c>
      <c r="V89" s="328">
        <v>0.14524150916939238</v>
      </c>
      <c r="W89" s="328">
        <v>0.15469467359545597</v>
      </c>
      <c r="X89" s="328">
        <v>0.16245679185864015</v>
      </c>
      <c r="Y89" s="328">
        <v>0.16863267963141371</v>
      </c>
      <c r="Z89" s="328">
        <v>0.17361528622105737</v>
      </c>
      <c r="AA89" s="328">
        <v>0.17765764871261824</v>
      </c>
      <c r="AB89" s="328">
        <v>0.18095066398998583</v>
      </c>
      <c r="AC89" s="328">
        <v>0.1836823177462652</v>
      </c>
      <c r="AD89" s="328">
        <v>0.18595074067552209</v>
      </c>
      <c r="AE89" s="328">
        <v>0.18782562111248668</v>
      </c>
      <c r="AF89" s="328">
        <v>0.18941605834645636</v>
      </c>
      <c r="AG89" s="328">
        <v>0.19075476356425725</v>
      </c>
      <c r="AH89" s="328">
        <v>0.19187551955891902</v>
      </c>
      <c r="AI89" s="328">
        <v>0.19283221085202684</v>
      </c>
      <c r="AJ89" s="328">
        <v>0.19364680347932017</v>
      </c>
      <c r="AK89" s="328"/>
      <c r="AL89" s="328"/>
      <c r="AM89" s="328"/>
      <c r="AN89" s="328"/>
      <c r="AO89" s="328"/>
      <c r="AP89" s="328"/>
      <c r="AQ89" s="329"/>
    </row>
    <row r="90" spans="1:43" s="122" customFormat="1" ht="14.25" x14ac:dyDescent="0.2">
      <c r="A90" s="315" t="s">
        <v>435</v>
      </c>
      <c r="B90" s="330">
        <v>0</v>
      </c>
      <c r="C90" s="330">
        <v>0</v>
      </c>
      <c r="D90" s="330">
        <v>0</v>
      </c>
      <c r="E90" s="330">
        <v>0</v>
      </c>
      <c r="F90" s="330">
        <v>0</v>
      </c>
      <c r="G90" s="330">
        <v>0</v>
      </c>
      <c r="H90" s="330">
        <v>0</v>
      </c>
      <c r="I90" s="330">
        <v>0</v>
      </c>
      <c r="J90" s="330">
        <v>0</v>
      </c>
      <c r="K90" s="330">
        <v>0</v>
      </c>
      <c r="L90" s="330">
        <v>0</v>
      </c>
      <c r="M90" s="330">
        <v>0</v>
      </c>
      <c r="N90" s="330">
        <v>0</v>
      </c>
      <c r="O90" s="330">
        <v>0</v>
      </c>
      <c r="P90" s="330">
        <v>14.677154085013841</v>
      </c>
      <c r="Q90" s="330">
        <v>0</v>
      </c>
      <c r="R90" s="330">
        <v>0</v>
      </c>
      <c r="S90" s="330">
        <v>0</v>
      </c>
      <c r="T90" s="330">
        <v>0</v>
      </c>
      <c r="U90" s="330">
        <v>0</v>
      </c>
      <c r="V90" s="330">
        <v>0</v>
      </c>
      <c r="W90" s="330">
        <v>0</v>
      </c>
      <c r="X90" s="330">
        <v>0</v>
      </c>
      <c r="Y90" s="330">
        <v>0</v>
      </c>
      <c r="Z90" s="330">
        <v>0</v>
      </c>
      <c r="AA90" s="330">
        <v>0</v>
      </c>
      <c r="AB90" s="330">
        <v>0</v>
      </c>
      <c r="AC90" s="330">
        <v>0</v>
      </c>
      <c r="AD90" s="330">
        <v>0</v>
      </c>
      <c r="AE90" s="330">
        <v>0</v>
      </c>
      <c r="AF90" s="330">
        <v>0</v>
      </c>
      <c r="AG90" s="330">
        <v>0</v>
      </c>
      <c r="AH90" s="330">
        <v>0</v>
      </c>
      <c r="AI90" s="330">
        <v>0</v>
      </c>
      <c r="AJ90" s="330">
        <v>0</v>
      </c>
      <c r="AK90" s="330"/>
      <c r="AL90" s="330"/>
      <c r="AM90" s="330"/>
      <c r="AN90" s="330"/>
      <c r="AO90" s="330"/>
      <c r="AP90" s="330"/>
      <c r="AQ90" s="331"/>
    </row>
    <row r="91" spans="1:43" s="122" customFormat="1" thickBot="1" x14ac:dyDescent="0.25">
      <c r="A91" s="332" t="s">
        <v>436</v>
      </c>
      <c r="B91" s="333">
        <v>0</v>
      </c>
      <c r="C91" s="333">
        <v>0</v>
      </c>
      <c r="D91" s="333">
        <v>0</v>
      </c>
      <c r="E91" s="333">
        <v>0</v>
      </c>
      <c r="F91" s="333">
        <v>0</v>
      </c>
      <c r="G91" s="333">
        <v>0</v>
      </c>
      <c r="H91" s="333">
        <v>0</v>
      </c>
      <c r="I91" s="333">
        <v>0</v>
      </c>
      <c r="J91" s="333">
        <v>0</v>
      </c>
      <c r="K91" s="333">
        <v>0</v>
      </c>
      <c r="L91" s="333">
        <v>0</v>
      </c>
      <c r="M91" s="333">
        <v>0</v>
      </c>
      <c r="N91" s="333">
        <v>0</v>
      </c>
      <c r="O91" s="333">
        <v>0</v>
      </c>
      <c r="P91" s="333">
        <v>0</v>
      </c>
      <c r="Q91" s="333">
        <v>0</v>
      </c>
      <c r="R91" s="333">
        <v>0</v>
      </c>
      <c r="S91" s="333">
        <v>0</v>
      </c>
      <c r="T91" s="333">
        <v>0</v>
      </c>
      <c r="U91" s="333">
        <v>0</v>
      </c>
      <c r="V91" s="333">
        <v>20.289411756362146</v>
      </c>
      <c r="W91" s="333">
        <v>0</v>
      </c>
      <c r="X91" s="333">
        <v>0</v>
      </c>
      <c r="Y91" s="333">
        <v>0</v>
      </c>
      <c r="Z91" s="333">
        <v>0</v>
      </c>
      <c r="AA91" s="333">
        <v>0</v>
      </c>
      <c r="AB91" s="333">
        <v>0</v>
      </c>
      <c r="AC91" s="333">
        <v>0</v>
      </c>
      <c r="AD91" s="333">
        <v>0</v>
      </c>
      <c r="AE91" s="333">
        <v>0</v>
      </c>
      <c r="AF91" s="333">
        <v>0</v>
      </c>
      <c r="AG91" s="333">
        <v>0</v>
      </c>
      <c r="AH91" s="333">
        <v>0</v>
      </c>
      <c r="AI91" s="333">
        <v>0</v>
      </c>
      <c r="AJ91" s="333">
        <v>0</v>
      </c>
      <c r="AK91" s="333"/>
      <c r="AL91" s="333"/>
      <c r="AM91" s="333"/>
      <c r="AN91" s="333"/>
      <c r="AO91" s="333"/>
      <c r="AP91" s="333"/>
      <c r="AQ91" s="334"/>
    </row>
    <row r="92" spans="1:43" s="122" customFormat="1" ht="15.75" x14ac:dyDescent="0.2">
      <c r="A92" s="335"/>
      <c r="B92" s="336">
        <v>2008</v>
      </c>
      <c r="C92" s="336">
        <v>2009</v>
      </c>
      <c r="D92" s="336">
        <v>2010</v>
      </c>
      <c r="E92" s="336">
        <v>2011</v>
      </c>
      <c r="F92" s="336">
        <v>2012</v>
      </c>
      <c r="G92" s="336">
        <v>2013</v>
      </c>
      <c r="H92" s="336">
        <v>2014</v>
      </c>
      <c r="I92" s="336">
        <v>2015</v>
      </c>
      <c r="J92" s="336">
        <v>2016</v>
      </c>
      <c r="K92" s="336">
        <v>2017</v>
      </c>
      <c r="L92" s="336">
        <v>2018</v>
      </c>
      <c r="M92" s="336">
        <v>2019</v>
      </c>
      <c r="N92" s="336">
        <v>2020</v>
      </c>
      <c r="O92" s="336">
        <v>2021</v>
      </c>
      <c r="P92" s="336">
        <v>2022</v>
      </c>
      <c r="Q92" s="336">
        <v>2023</v>
      </c>
      <c r="R92" s="336">
        <v>2024</v>
      </c>
      <c r="S92" s="336">
        <v>2025</v>
      </c>
      <c r="T92" s="336">
        <v>2026</v>
      </c>
      <c r="U92" s="336">
        <v>2027</v>
      </c>
      <c r="V92" s="336">
        <v>2028</v>
      </c>
      <c r="W92" s="336">
        <v>2029</v>
      </c>
      <c r="X92" s="336">
        <v>2030</v>
      </c>
      <c r="Y92" s="336">
        <v>2031</v>
      </c>
      <c r="Z92" s="336">
        <v>2032</v>
      </c>
      <c r="AA92" s="336">
        <v>2033</v>
      </c>
      <c r="AB92" s="336">
        <v>2034</v>
      </c>
      <c r="AC92" s="336">
        <v>2035</v>
      </c>
      <c r="AD92" s="336">
        <v>2036</v>
      </c>
      <c r="AE92" s="336">
        <v>2037</v>
      </c>
      <c r="AF92" s="336">
        <v>2038</v>
      </c>
      <c r="AG92" s="336">
        <v>2039</v>
      </c>
      <c r="AH92" s="336">
        <v>2040</v>
      </c>
      <c r="AI92" s="336">
        <v>2041</v>
      </c>
      <c r="AJ92" s="336">
        <v>2042</v>
      </c>
      <c r="AK92" s="336"/>
      <c r="AL92" s="336"/>
      <c r="AM92" s="336"/>
      <c r="AN92" s="336"/>
      <c r="AO92" s="336"/>
      <c r="AP92" s="336"/>
      <c r="AQ92" s="337"/>
    </row>
    <row r="93" spans="1:43" s="122" customFormat="1" ht="15.75" customHeight="1" x14ac:dyDescent="0.2">
      <c r="A93" s="421" t="s">
        <v>437</v>
      </c>
      <c r="B93" s="422"/>
      <c r="C93" s="422"/>
      <c r="D93" s="422"/>
      <c r="E93" s="422"/>
      <c r="F93" s="422"/>
      <c r="G93" s="422"/>
      <c r="H93" s="422"/>
      <c r="I93" s="422"/>
      <c r="J93" s="422"/>
      <c r="K93" s="422"/>
      <c r="L93" s="422"/>
      <c r="M93" s="422"/>
      <c r="N93" s="422"/>
      <c r="O93" s="422"/>
      <c r="P93" s="422"/>
      <c r="Q93" s="422"/>
      <c r="R93" s="422"/>
      <c r="S93" s="422"/>
      <c r="T93" s="422"/>
      <c r="U93" s="422"/>
      <c r="V93" s="422"/>
      <c r="W93" s="422"/>
      <c r="X93" s="422"/>
      <c r="Y93" s="422"/>
      <c r="Z93" s="422"/>
      <c r="AA93" s="422"/>
      <c r="AB93" s="422"/>
      <c r="AC93" s="422"/>
      <c r="AD93" s="276"/>
      <c r="AE93" s="276"/>
      <c r="AF93" s="276"/>
      <c r="AG93" s="276"/>
      <c r="AH93" s="276"/>
      <c r="AI93" s="276"/>
      <c r="AJ93" s="276"/>
      <c r="AK93" s="276"/>
      <c r="AL93" s="276"/>
      <c r="AM93" s="276"/>
      <c r="AN93" s="276"/>
      <c r="AO93" s="276"/>
      <c r="AP93" s="276"/>
      <c r="AQ93" s="277"/>
    </row>
    <row r="94" spans="1:43" s="122" customFormat="1" ht="70.900000000000006" customHeight="1" thickBot="1" x14ac:dyDescent="0.25">
      <c r="A94" s="416" t="s">
        <v>438</v>
      </c>
      <c r="B94" s="417"/>
      <c r="C94" s="417"/>
      <c r="D94" s="417"/>
      <c r="E94" s="417"/>
      <c r="F94" s="417"/>
      <c r="G94" s="417"/>
      <c r="H94" s="417"/>
      <c r="I94" s="417"/>
      <c r="J94" s="338"/>
      <c r="K94" s="338"/>
      <c r="L94" s="338"/>
      <c r="M94" s="338"/>
      <c r="N94" s="338"/>
      <c r="O94" s="338"/>
      <c r="P94" s="338"/>
      <c r="Q94" s="338"/>
      <c r="R94" s="338"/>
      <c r="S94" s="338"/>
      <c r="T94" s="338"/>
      <c r="U94" s="338"/>
      <c r="V94" s="338"/>
      <c r="W94" s="338"/>
      <c r="X94" s="338"/>
      <c r="Y94" s="338"/>
      <c r="Z94" s="338"/>
      <c r="AA94" s="338"/>
      <c r="AB94" s="338"/>
      <c r="AC94" s="338"/>
      <c r="AD94" s="339"/>
      <c r="AE94" s="339"/>
      <c r="AF94" s="339"/>
      <c r="AG94" s="339"/>
      <c r="AH94" s="339"/>
      <c r="AI94" s="339"/>
      <c r="AJ94" s="339"/>
      <c r="AK94" s="339"/>
      <c r="AL94" s="339"/>
      <c r="AM94" s="339"/>
      <c r="AN94" s="339"/>
      <c r="AO94" s="339"/>
      <c r="AP94" s="339"/>
      <c r="AQ94" s="340"/>
    </row>
    <row r="95" spans="1:43" s="122" customFormat="1" ht="15.75" hidden="1" x14ac:dyDescent="0.2">
      <c r="A95" s="117"/>
      <c r="B95" s="117"/>
      <c r="C95" s="123"/>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228"/>
      <c r="AL95" s="228"/>
      <c r="AM95" s="228"/>
      <c r="AN95" s="228"/>
    </row>
    <row r="96" spans="1:43" s="122" customFormat="1" ht="32.25" hidden="1" customHeight="1" x14ac:dyDescent="0.2">
      <c r="A96" s="117" t="s">
        <v>526</v>
      </c>
      <c r="B96" s="116">
        <f>B82*B86</f>
        <v>0</v>
      </c>
      <c r="C96" s="116">
        <f t="shared" ref="C96:AJ96" si="0">C82*C86</f>
        <v>-9323585</v>
      </c>
      <c r="D96" s="116">
        <f t="shared" si="0"/>
        <v>0</v>
      </c>
      <c r="E96" s="116">
        <f t="shared" si="0"/>
        <v>0</v>
      </c>
      <c r="F96" s="116">
        <f t="shared" si="0"/>
        <v>0</v>
      </c>
      <c r="G96" s="116">
        <f t="shared" si="0"/>
        <v>-26305013.599599995</v>
      </c>
      <c r="H96" s="116">
        <f t="shared" si="0"/>
        <v>-103987000</v>
      </c>
      <c r="I96" s="116">
        <f t="shared" si="0"/>
        <v>-10042086.226400001</v>
      </c>
      <c r="J96" s="116">
        <f>J82*J86</f>
        <v>-2934121.9194</v>
      </c>
      <c r="K96" s="116">
        <f t="shared" si="0"/>
        <v>-20074193.412407435</v>
      </c>
      <c r="L96" s="116">
        <f>L82*L86</f>
        <v>-11339938.224255856</v>
      </c>
      <c r="M96" s="116">
        <f t="shared" si="0"/>
        <v>0</v>
      </c>
      <c r="N96" s="116">
        <f t="shared" si="0"/>
        <v>0</v>
      </c>
      <c r="O96" s="116">
        <f t="shared" si="0"/>
        <v>0</v>
      </c>
      <c r="P96" s="116">
        <f t="shared" si="0"/>
        <v>0</v>
      </c>
      <c r="Q96" s="116">
        <f t="shared" si="0"/>
        <v>0</v>
      </c>
      <c r="R96" s="116">
        <f t="shared" si="0"/>
        <v>0</v>
      </c>
      <c r="S96" s="116">
        <f t="shared" si="0"/>
        <v>0</v>
      </c>
      <c r="T96" s="116">
        <f t="shared" si="0"/>
        <v>0</v>
      </c>
      <c r="U96" s="116">
        <f t="shared" si="0"/>
        <v>0</v>
      </c>
      <c r="V96" s="116">
        <f t="shared" si="0"/>
        <v>0</v>
      </c>
      <c r="W96" s="116">
        <f t="shared" si="0"/>
        <v>0</v>
      </c>
      <c r="X96" s="116">
        <f t="shared" si="0"/>
        <v>0</v>
      </c>
      <c r="Y96" s="116">
        <f t="shared" si="0"/>
        <v>0</v>
      </c>
      <c r="Z96" s="116">
        <f t="shared" si="0"/>
        <v>0</v>
      </c>
      <c r="AA96" s="116">
        <f t="shared" si="0"/>
        <v>0</v>
      </c>
      <c r="AB96" s="116">
        <f t="shared" si="0"/>
        <v>0</v>
      </c>
      <c r="AC96" s="116">
        <f t="shared" si="0"/>
        <v>0</v>
      </c>
      <c r="AD96" s="116">
        <f t="shared" si="0"/>
        <v>0</v>
      </c>
      <c r="AE96" s="116">
        <f t="shared" si="0"/>
        <v>0</v>
      </c>
      <c r="AF96" s="116">
        <f t="shared" si="0"/>
        <v>0</v>
      </c>
      <c r="AG96" s="116">
        <f t="shared" si="0"/>
        <v>0</v>
      </c>
      <c r="AH96" s="116">
        <f t="shared" si="0"/>
        <v>0</v>
      </c>
      <c r="AI96" s="116">
        <f t="shared" si="0"/>
        <v>0</v>
      </c>
      <c r="AJ96" s="116">
        <f t="shared" si="0"/>
        <v>0</v>
      </c>
      <c r="AK96" s="229">
        <f>SUM(B96:AJ96)</f>
        <v>-184005938.38206327</v>
      </c>
      <c r="AL96" s="228"/>
      <c r="AM96" s="228"/>
      <c r="AN96" s="228"/>
    </row>
    <row r="97" spans="1:40" s="122" customFormat="1" ht="15.75" hidden="1" x14ac:dyDescent="0.2">
      <c r="A97" s="230">
        <f>AK96</f>
        <v>-184005938.38206327</v>
      </c>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228"/>
      <c r="AL97" s="228"/>
      <c r="AM97" s="228"/>
      <c r="AN97" s="228"/>
    </row>
    <row r="98" spans="1:40" s="122" customFormat="1" ht="15.75" hidden="1" x14ac:dyDescent="0.2">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c r="AI98" s="117"/>
      <c r="AJ98" s="117"/>
      <c r="AK98" s="228"/>
      <c r="AL98" s="228"/>
      <c r="AM98" s="228"/>
      <c r="AN98" s="228"/>
    </row>
    <row r="99" spans="1:40" s="122" customFormat="1" ht="15.75" hidden="1" x14ac:dyDescent="0.2">
      <c r="A99" s="117" t="s">
        <v>527</v>
      </c>
      <c r="B99" s="231">
        <f>(G30+-A97)/-A97</f>
        <v>1.4202272480372002</v>
      </c>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K99" s="228"/>
      <c r="AL99" s="228"/>
      <c r="AM99" s="228"/>
      <c r="AN99" s="228"/>
    </row>
    <row r="100" spans="1:40" s="122" customFormat="1" ht="16.5" thickTop="1" x14ac:dyDescent="0.2">
      <c r="A100" s="117"/>
      <c r="B100" s="232"/>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c r="AC100" s="117"/>
      <c r="AK100" s="228"/>
      <c r="AL100" s="228"/>
      <c r="AM100" s="228"/>
      <c r="AN100" s="228"/>
    </row>
    <row r="101" spans="1:40" s="122" customFormat="1" ht="15.75" x14ac:dyDescent="0.2">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7"/>
      <c r="AH101" s="117"/>
      <c r="AI101" s="117"/>
      <c r="AJ101" s="117"/>
      <c r="AK101" s="228"/>
      <c r="AL101" s="228"/>
      <c r="AM101" s="228"/>
      <c r="AN101" s="228"/>
    </row>
  </sheetData>
  <mergeCells count="15">
    <mergeCell ref="A15:H15"/>
    <mergeCell ref="A16:H16"/>
    <mergeCell ref="A18:H18"/>
    <mergeCell ref="A5:H5"/>
    <mergeCell ref="A7:H7"/>
    <mergeCell ref="A9:H9"/>
    <mergeCell ref="A10:H10"/>
    <mergeCell ref="A12:H12"/>
    <mergeCell ref="A13:H13"/>
    <mergeCell ref="A94:I94"/>
    <mergeCell ref="D28:F28"/>
    <mergeCell ref="D29:F29"/>
    <mergeCell ref="D30:F30"/>
    <mergeCell ref="D31:F31"/>
    <mergeCell ref="A93:AC93"/>
  </mergeCells>
  <pageMargins left="0.70866141732283472" right="0.70866141732283472" top="0.37" bottom="0.39"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T54"/>
  <sheetViews>
    <sheetView view="pageBreakPreview" zoomScale="80" zoomScaleSheetLayoutView="80" workbookViewId="0">
      <selection activeCell="J1" sqref="I1:J1048576"/>
    </sheetView>
  </sheetViews>
  <sheetFormatPr defaultRowHeight="15.75" x14ac:dyDescent="0.25"/>
  <cols>
    <col min="1" max="1" width="9.140625" style="127"/>
    <col min="2" max="2" width="37.7109375" style="127" customWidth="1"/>
    <col min="3" max="4" width="15.5703125" style="127" customWidth="1"/>
    <col min="5" max="6" width="0" style="127" hidden="1" customWidth="1"/>
    <col min="7" max="7" width="15.7109375" style="127" customWidth="1"/>
    <col min="8" max="8" width="15" style="127" customWidth="1"/>
    <col min="9" max="10" width="17.42578125" style="127" hidden="1" customWidth="1"/>
    <col min="11" max="12" width="18.28515625" style="127" customWidth="1"/>
    <col min="13" max="13" width="64.85546875" style="127" customWidth="1"/>
    <col min="14" max="14" width="32.28515625" style="127" customWidth="1"/>
    <col min="15" max="254" width="9.140625" style="127"/>
    <col min="255" max="255" width="37.7109375" style="127" customWidth="1"/>
    <col min="256" max="256" width="9.140625" style="127"/>
    <col min="257" max="257" width="12.85546875" style="127" customWidth="1"/>
    <col min="258" max="259" width="0" style="127" hidden="1" customWidth="1"/>
    <col min="260" max="260" width="18.28515625" style="127" customWidth="1"/>
    <col min="261" max="261" width="64.85546875" style="127" customWidth="1"/>
    <col min="262" max="265" width="9.140625" style="127"/>
    <col min="266" max="266" width="14.85546875" style="127" customWidth="1"/>
    <col min="267" max="510" width="9.140625" style="127"/>
    <col min="511" max="511" width="37.7109375" style="127" customWidth="1"/>
    <col min="512" max="512" width="9.140625" style="127"/>
    <col min="513" max="513" width="12.85546875" style="127" customWidth="1"/>
    <col min="514" max="515" width="0" style="127" hidden="1" customWidth="1"/>
    <col min="516" max="516" width="18.28515625" style="127" customWidth="1"/>
    <col min="517" max="517" width="64.85546875" style="127" customWidth="1"/>
    <col min="518" max="521" width="9.140625" style="127"/>
    <col min="522" max="522" width="14.85546875" style="127" customWidth="1"/>
    <col min="523" max="766" width="9.140625" style="127"/>
    <col min="767" max="767" width="37.7109375" style="127" customWidth="1"/>
    <col min="768" max="768" width="9.140625" style="127"/>
    <col min="769" max="769" width="12.85546875" style="127" customWidth="1"/>
    <col min="770" max="771" width="0" style="127" hidden="1" customWidth="1"/>
    <col min="772" max="772" width="18.28515625" style="127" customWidth="1"/>
    <col min="773" max="773" width="64.85546875" style="127" customWidth="1"/>
    <col min="774" max="777" width="9.140625" style="127"/>
    <col min="778" max="778" width="14.85546875" style="127" customWidth="1"/>
    <col min="779" max="1022" width="9.140625" style="127"/>
    <col min="1023" max="1023" width="37.7109375" style="127" customWidth="1"/>
    <col min="1024" max="1024" width="9.140625" style="127"/>
    <col min="1025" max="1025" width="12.85546875" style="127" customWidth="1"/>
    <col min="1026" max="1027" width="0" style="127" hidden="1" customWidth="1"/>
    <col min="1028" max="1028" width="18.28515625" style="127" customWidth="1"/>
    <col min="1029" max="1029" width="64.85546875" style="127" customWidth="1"/>
    <col min="1030" max="1033" width="9.140625" style="127"/>
    <col min="1034" max="1034" width="14.85546875" style="127" customWidth="1"/>
    <col min="1035" max="1278" width="9.140625" style="127"/>
    <col min="1279" max="1279" width="37.7109375" style="127" customWidth="1"/>
    <col min="1280" max="1280" width="9.140625" style="127"/>
    <col min="1281" max="1281" width="12.85546875" style="127" customWidth="1"/>
    <col min="1282" max="1283" width="0" style="127" hidden="1" customWidth="1"/>
    <col min="1284" max="1284" width="18.28515625" style="127" customWidth="1"/>
    <col min="1285" max="1285" width="64.85546875" style="127" customWidth="1"/>
    <col min="1286" max="1289" width="9.140625" style="127"/>
    <col min="1290" max="1290" width="14.85546875" style="127" customWidth="1"/>
    <col min="1291" max="1534" width="9.140625" style="127"/>
    <col min="1535" max="1535" width="37.7109375" style="127" customWidth="1"/>
    <col min="1536" max="1536" width="9.140625" style="127"/>
    <col min="1537" max="1537" width="12.85546875" style="127" customWidth="1"/>
    <col min="1538" max="1539" width="0" style="127" hidden="1" customWidth="1"/>
    <col min="1540" max="1540" width="18.28515625" style="127" customWidth="1"/>
    <col min="1541" max="1541" width="64.85546875" style="127" customWidth="1"/>
    <col min="1542" max="1545" width="9.140625" style="127"/>
    <col min="1546" max="1546" width="14.85546875" style="127" customWidth="1"/>
    <col min="1547" max="1790" width="9.140625" style="127"/>
    <col min="1791" max="1791" width="37.7109375" style="127" customWidth="1"/>
    <col min="1792" max="1792" width="9.140625" style="127"/>
    <col min="1793" max="1793" width="12.85546875" style="127" customWidth="1"/>
    <col min="1794" max="1795" width="0" style="127" hidden="1" customWidth="1"/>
    <col min="1796" max="1796" width="18.28515625" style="127" customWidth="1"/>
    <col min="1797" max="1797" width="64.85546875" style="127" customWidth="1"/>
    <col min="1798" max="1801" width="9.140625" style="127"/>
    <col min="1802" max="1802" width="14.85546875" style="127" customWidth="1"/>
    <col min="1803" max="2046" width="9.140625" style="127"/>
    <col min="2047" max="2047" width="37.7109375" style="127" customWidth="1"/>
    <col min="2048" max="2048" width="9.140625" style="127"/>
    <col min="2049" max="2049" width="12.85546875" style="127" customWidth="1"/>
    <col min="2050" max="2051" width="0" style="127" hidden="1" customWidth="1"/>
    <col min="2052" max="2052" width="18.28515625" style="127" customWidth="1"/>
    <col min="2053" max="2053" width="64.85546875" style="127" customWidth="1"/>
    <col min="2054" max="2057" width="9.140625" style="127"/>
    <col min="2058" max="2058" width="14.85546875" style="127" customWidth="1"/>
    <col min="2059" max="2302" width="9.140625" style="127"/>
    <col min="2303" max="2303" width="37.7109375" style="127" customWidth="1"/>
    <col min="2304" max="2304" width="9.140625" style="127"/>
    <col min="2305" max="2305" width="12.85546875" style="127" customWidth="1"/>
    <col min="2306" max="2307" width="0" style="127" hidden="1" customWidth="1"/>
    <col min="2308" max="2308" width="18.28515625" style="127" customWidth="1"/>
    <col min="2309" max="2309" width="64.85546875" style="127" customWidth="1"/>
    <col min="2310" max="2313" width="9.140625" style="127"/>
    <col min="2314" max="2314" width="14.85546875" style="127" customWidth="1"/>
    <col min="2315" max="2558" width="9.140625" style="127"/>
    <col min="2559" max="2559" width="37.7109375" style="127" customWidth="1"/>
    <col min="2560" max="2560" width="9.140625" style="127"/>
    <col min="2561" max="2561" width="12.85546875" style="127" customWidth="1"/>
    <col min="2562" max="2563" width="0" style="127" hidden="1" customWidth="1"/>
    <col min="2564" max="2564" width="18.28515625" style="127" customWidth="1"/>
    <col min="2565" max="2565" width="64.85546875" style="127" customWidth="1"/>
    <col min="2566" max="2569" width="9.140625" style="127"/>
    <col min="2570" max="2570" width="14.85546875" style="127" customWidth="1"/>
    <col min="2571" max="2814" width="9.140625" style="127"/>
    <col min="2815" max="2815" width="37.7109375" style="127" customWidth="1"/>
    <col min="2816" max="2816" width="9.140625" style="127"/>
    <col min="2817" max="2817" width="12.85546875" style="127" customWidth="1"/>
    <col min="2818" max="2819" width="0" style="127" hidden="1" customWidth="1"/>
    <col min="2820" max="2820" width="18.28515625" style="127" customWidth="1"/>
    <col min="2821" max="2821" width="64.85546875" style="127" customWidth="1"/>
    <col min="2822" max="2825" width="9.140625" style="127"/>
    <col min="2826" max="2826" width="14.85546875" style="127" customWidth="1"/>
    <col min="2827" max="3070" width="9.140625" style="127"/>
    <col min="3071" max="3071" width="37.7109375" style="127" customWidth="1"/>
    <col min="3072" max="3072" width="9.140625" style="127"/>
    <col min="3073" max="3073" width="12.85546875" style="127" customWidth="1"/>
    <col min="3074" max="3075" width="0" style="127" hidden="1" customWidth="1"/>
    <col min="3076" max="3076" width="18.28515625" style="127" customWidth="1"/>
    <col min="3077" max="3077" width="64.85546875" style="127" customWidth="1"/>
    <col min="3078" max="3081" width="9.140625" style="127"/>
    <col min="3082" max="3082" width="14.85546875" style="127" customWidth="1"/>
    <col min="3083" max="3326" width="9.140625" style="127"/>
    <col min="3327" max="3327" width="37.7109375" style="127" customWidth="1"/>
    <col min="3328" max="3328" width="9.140625" style="127"/>
    <col min="3329" max="3329" width="12.85546875" style="127" customWidth="1"/>
    <col min="3330" max="3331" width="0" style="127" hidden="1" customWidth="1"/>
    <col min="3332" max="3332" width="18.28515625" style="127" customWidth="1"/>
    <col min="3333" max="3333" width="64.85546875" style="127" customWidth="1"/>
    <col min="3334" max="3337" width="9.140625" style="127"/>
    <col min="3338" max="3338" width="14.85546875" style="127" customWidth="1"/>
    <col min="3339" max="3582" width="9.140625" style="127"/>
    <col min="3583" max="3583" width="37.7109375" style="127" customWidth="1"/>
    <col min="3584" max="3584" width="9.140625" style="127"/>
    <col min="3585" max="3585" width="12.85546875" style="127" customWidth="1"/>
    <col min="3586" max="3587" width="0" style="127" hidden="1" customWidth="1"/>
    <col min="3588" max="3588" width="18.28515625" style="127" customWidth="1"/>
    <col min="3589" max="3589" width="64.85546875" style="127" customWidth="1"/>
    <col min="3590" max="3593" width="9.140625" style="127"/>
    <col min="3594" max="3594" width="14.85546875" style="127" customWidth="1"/>
    <col min="3595" max="3838" width="9.140625" style="127"/>
    <col min="3839" max="3839" width="37.7109375" style="127" customWidth="1"/>
    <col min="3840" max="3840" width="9.140625" style="127"/>
    <col min="3841" max="3841" width="12.85546875" style="127" customWidth="1"/>
    <col min="3842" max="3843" width="0" style="127" hidden="1" customWidth="1"/>
    <col min="3844" max="3844" width="18.28515625" style="127" customWidth="1"/>
    <col min="3845" max="3845" width="64.85546875" style="127" customWidth="1"/>
    <col min="3846" max="3849" width="9.140625" style="127"/>
    <col min="3850" max="3850" width="14.85546875" style="127" customWidth="1"/>
    <col min="3851" max="4094" width="9.140625" style="127"/>
    <col min="4095" max="4095" width="37.7109375" style="127" customWidth="1"/>
    <col min="4096" max="4096" width="9.140625" style="127"/>
    <col min="4097" max="4097" width="12.85546875" style="127" customWidth="1"/>
    <col min="4098" max="4099" width="0" style="127" hidden="1" customWidth="1"/>
    <col min="4100" max="4100" width="18.28515625" style="127" customWidth="1"/>
    <col min="4101" max="4101" width="64.85546875" style="127" customWidth="1"/>
    <col min="4102" max="4105" width="9.140625" style="127"/>
    <col min="4106" max="4106" width="14.85546875" style="127" customWidth="1"/>
    <col min="4107" max="4350" width="9.140625" style="127"/>
    <col min="4351" max="4351" width="37.7109375" style="127" customWidth="1"/>
    <col min="4352" max="4352" width="9.140625" style="127"/>
    <col min="4353" max="4353" width="12.85546875" style="127" customWidth="1"/>
    <col min="4354" max="4355" width="0" style="127" hidden="1" customWidth="1"/>
    <col min="4356" max="4356" width="18.28515625" style="127" customWidth="1"/>
    <col min="4357" max="4357" width="64.85546875" style="127" customWidth="1"/>
    <col min="4358" max="4361" width="9.140625" style="127"/>
    <col min="4362" max="4362" width="14.85546875" style="127" customWidth="1"/>
    <col min="4363" max="4606" width="9.140625" style="127"/>
    <col min="4607" max="4607" width="37.7109375" style="127" customWidth="1"/>
    <col min="4608" max="4608" width="9.140625" style="127"/>
    <col min="4609" max="4609" width="12.85546875" style="127" customWidth="1"/>
    <col min="4610" max="4611" width="0" style="127" hidden="1" customWidth="1"/>
    <col min="4612" max="4612" width="18.28515625" style="127" customWidth="1"/>
    <col min="4613" max="4613" width="64.85546875" style="127" customWidth="1"/>
    <col min="4614" max="4617" width="9.140625" style="127"/>
    <col min="4618" max="4618" width="14.85546875" style="127" customWidth="1"/>
    <col min="4619" max="4862" width="9.140625" style="127"/>
    <col min="4863" max="4863" width="37.7109375" style="127" customWidth="1"/>
    <col min="4864" max="4864" width="9.140625" style="127"/>
    <col min="4865" max="4865" width="12.85546875" style="127" customWidth="1"/>
    <col min="4866" max="4867" width="0" style="127" hidden="1" customWidth="1"/>
    <col min="4868" max="4868" width="18.28515625" style="127" customWidth="1"/>
    <col min="4869" max="4869" width="64.85546875" style="127" customWidth="1"/>
    <col min="4870" max="4873" width="9.140625" style="127"/>
    <col min="4874" max="4874" width="14.85546875" style="127" customWidth="1"/>
    <col min="4875" max="5118" width="9.140625" style="127"/>
    <col min="5119" max="5119" width="37.7109375" style="127" customWidth="1"/>
    <col min="5120" max="5120" width="9.140625" style="127"/>
    <col min="5121" max="5121" width="12.85546875" style="127" customWidth="1"/>
    <col min="5122" max="5123" width="0" style="127" hidden="1" customWidth="1"/>
    <col min="5124" max="5124" width="18.28515625" style="127" customWidth="1"/>
    <col min="5125" max="5125" width="64.85546875" style="127" customWidth="1"/>
    <col min="5126" max="5129" width="9.140625" style="127"/>
    <col min="5130" max="5130" width="14.85546875" style="127" customWidth="1"/>
    <col min="5131" max="5374" width="9.140625" style="127"/>
    <col min="5375" max="5375" width="37.7109375" style="127" customWidth="1"/>
    <col min="5376" max="5376" width="9.140625" style="127"/>
    <col min="5377" max="5377" width="12.85546875" style="127" customWidth="1"/>
    <col min="5378" max="5379" width="0" style="127" hidden="1" customWidth="1"/>
    <col min="5380" max="5380" width="18.28515625" style="127" customWidth="1"/>
    <col min="5381" max="5381" width="64.85546875" style="127" customWidth="1"/>
    <col min="5382" max="5385" width="9.140625" style="127"/>
    <col min="5386" max="5386" width="14.85546875" style="127" customWidth="1"/>
    <col min="5387" max="5630" width="9.140625" style="127"/>
    <col min="5631" max="5631" width="37.7109375" style="127" customWidth="1"/>
    <col min="5632" max="5632" width="9.140625" style="127"/>
    <col min="5633" max="5633" width="12.85546875" style="127" customWidth="1"/>
    <col min="5634" max="5635" width="0" style="127" hidden="1" customWidth="1"/>
    <col min="5636" max="5636" width="18.28515625" style="127" customWidth="1"/>
    <col min="5637" max="5637" width="64.85546875" style="127" customWidth="1"/>
    <col min="5638" max="5641" width="9.140625" style="127"/>
    <col min="5642" max="5642" width="14.85546875" style="127" customWidth="1"/>
    <col min="5643" max="5886" width="9.140625" style="127"/>
    <col min="5887" max="5887" width="37.7109375" style="127" customWidth="1"/>
    <col min="5888" max="5888" width="9.140625" style="127"/>
    <col min="5889" max="5889" width="12.85546875" style="127" customWidth="1"/>
    <col min="5890" max="5891" width="0" style="127" hidden="1" customWidth="1"/>
    <col min="5892" max="5892" width="18.28515625" style="127" customWidth="1"/>
    <col min="5893" max="5893" width="64.85546875" style="127" customWidth="1"/>
    <col min="5894" max="5897" width="9.140625" style="127"/>
    <col min="5898" max="5898" width="14.85546875" style="127" customWidth="1"/>
    <col min="5899" max="6142" width="9.140625" style="127"/>
    <col min="6143" max="6143" width="37.7109375" style="127" customWidth="1"/>
    <col min="6144" max="6144" width="9.140625" style="127"/>
    <col min="6145" max="6145" width="12.85546875" style="127" customWidth="1"/>
    <col min="6146" max="6147" width="0" style="127" hidden="1" customWidth="1"/>
    <col min="6148" max="6148" width="18.28515625" style="127" customWidth="1"/>
    <col min="6149" max="6149" width="64.85546875" style="127" customWidth="1"/>
    <col min="6150" max="6153" width="9.140625" style="127"/>
    <col min="6154" max="6154" width="14.85546875" style="127" customWidth="1"/>
    <col min="6155" max="6398" width="9.140625" style="127"/>
    <col min="6399" max="6399" width="37.7109375" style="127" customWidth="1"/>
    <col min="6400" max="6400" width="9.140625" style="127"/>
    <col min="6401" max="6401" width="12.85546875" style="127" customWidth="1"/>
    <col min="6402" max="6403" width="0" style="127" hidden="1" customWidth="1"/>
    <col min="6404" max="6404" width="18.28515625" style="127" customWidth="1"/>
    <col min="6405" max="6405" width="64.85546875" style="127" customWidth="1"/>
    <col min="6406" max="6409" width="9.140625" style="127"/>
    <col min="6410" max="6410" width="14.85546875" style="127" customWidth="1"/>
    <col min="6411" max="6654" width="9.140625" style="127"/>
    <col min="6655" max="6655" width="37.7109375" style="127" customWidth="1"/>
    <col min="6656" max="6656" width="9.140625" style="127"/>
    <col min="6657" max="6657" width="12.85546875" style="127" customWidth="1"/>
    <col min="6658" max="6659" width="0" style="127" hidden="1" customWidth="1"/>
    <col min="6660" max="6660" width="18.28515625" style="127" customWidth="1"/>
    <col min="6661" max="6661" width="64.85546875" style="127" customWidth="1"/>
    <col min="6662" max="6665" width="9.140625" style="127"/>
    <col min="6666" max="6666" width="14.85546875" style="127" customWidth="1"/>
    <col min="6667" max="6910" width="9.140625" style="127"/>
    <col min="6911" max="6911" width="37.7109375" style="127" customWidth="1"/>
    <col min="6912" max="6912" width="9.140625" style="127"/>
    <col min="6913" max="6913" width="12.85546875" style="127" customWidth="1"/>
    <col min="6914" max="6915" width="0" style="127" hidden="1" customWidth="1"/>
    <col min="6916" max="6916" width="18.28515625" style="127" customWidth="1"/>
    <col min="6917" max="6917" width="64.85546875" style="127" customWidth="1"/>
    <col min="6918" max="6921" width="9.140625" style="127"/>
    <col min="6922" max="6922" width="14.85546875" style="127" customWidth="1"/>
    <col min="6923" max="7166" width="9.140625" style="127"/>
    <col min="7167" max="7167" width="37.7109375" style="127" customWidth="1"/>
    <col min="7168" max="7168" width="9.140625" style="127"/>
    <col min="7169" max="7169" width="12.85546875" style="127" customWidth="1"/>
    <col min="7170" max="7171" width="0" style="127" hidden="1" customWidth="1"/>
    <col min="7172" max="7172" width="18.28515625" style="127" customWidth="1"/>
    <col min="7173" max="7173" width="64.85546875" style="127" customWidth="1"/>
    <col min="7174" max="7177" width="9.140625" style="127"/>
    <col min="7178" max="7178" width="14.85546875" style="127" customWidth="1"/>
    <col min="7179" max="7422" width="9.140625" style="127"/>
    <col min="7423" max="7423" width="37.7109375" style="127" customWidth="1"/>
    <col min="7424" max="7424" width="9.140625" style="127"/>
    <col min="7425" max="7425" width="12.85546875" style="127" customWidth="1"/>
    <col min="7426" max="7427" width="0" style="127" hidden="1" customWidth="1"/>
    <col min="7428" max="7428" width="18.28515625" style="127" customWidth="1"/>
    <col min="7429" max="7429" width="64.85546875" style="127" customWidth="1"/>
    <col min="7430" max="7433" width="9.140625" style="127"/>
    <col min="7434" max="7434" width="14.85546875" style="127" customWidth="1"/>
    <col min="7435" max="7678" width="9.140625" style="127"/>
    <col min="7679" max="7679" width="37.7109375" style="127" customWidth="1"/>
    <col min="7680" max="7680" width="9.140625" style="127"/>
    <col min="7681" max="7681" width="12.85546875" style="127" customWidth="1"/>
    <col min="7682" max="7683" width="0" style="127" hidden="1" customWidth="1"/>
    <col min="7684" max="7684" width="18.28515625" style="127" customWidth="1"/>
    <col min="7685" max="7685" width="64.85546875" style="127" customWidth="1"/>
    <col min="7686" max="7689" width="9.140625" style="127"/>
    <col min="7690" max="7690" width="14.85546875" style="127" customWidth="1"/>
    <col min="7691" max="7934" width="9.140625" style="127"/>
    <col min="7935" max="7935" width="37.7109375" style="127" customWidth="1"/>
    <col min="7936" max="7936" width="9.140625" style="127"/>
    <col min="7937" max="7937" width="12.85546875" style="127" customWidth="1"/>
    <col min="7938" max="7939" width="0" style="127" hidden="1" customWidth="1"/>
    <col min="7940" max="7940" width="18.28515625" style="127" customWidth="1"/>
    <col min="7941" max="7941" width="64.85546875" style="127" customWidth="1"/>
    <col min="7942" max="7945" width="9.140625" style="127"/>
    <col min="7946" max="7946" width="14.85546875" style="127" customWidth="1"/>
    <col min="7947" max="8190" width="9.140625" style="127"/>
    <col min="8191" max="8191" width="37.7109375" style="127" customWidth="1"/>
    <col min="8192" max="8192" width="9.140625" style="127"/>
    <col min="8193" max="8193" width="12.85546875" style="127" customWidth="1"/>
    <col min="8194" max="8195" width="0" style="127" hidden="1" customWidth="1"/>
    <col min="8196" max="8196" width="18.28515625" style="127" customWidth="1"/>
    <col min="8197" max="8197" width="64.85546875" style="127" customWidth="1"/>
    <col min="8198" max="8201" width="9.140625" style="127"/>
    <col min="8202" max="8202" width="14.85546875" style="127" customWidth="1"/>
    <col min="8203" max="8446" width="9.140625" style="127"/>
    <col min="8447" max="8447" width="37.7109375" style="127" customWidth="1"/>
    <col min="8448" max="8448" width="9.140625" style="127"/>
    <col min="8449" max="8449" width="12.85546875" style="127" customWidth="1"/>
    <col min="8450" max="8451" width="0" style="127" hidden="1" customWidth="1"/>
    <col min="8452" max="8452" width="18.28515625" style="127" customWidth="1"/>
    <col min="8453" max="8453" width="64.85546875" style="127" customWidth="1"/>
    <col min="8454" max="8457" width="9.140625" style="127"/>
    <col min="8458" max="8458" width="14.85546875" style="127" customWidth="1"/>
    <col min="8459" max="8702" width="9.140625" style="127"/>
    <col min="8703" max="8703" width="37.7109375" style="127" customWidth="1"/>
    <col min="8704" max="8704" width="9.140625" style="127"/>
    <col min="8705" max="8705" width="12.85546875" style="127" customWidth="1"/>
    <col min="8706" max="8707" width="0" style="127" hidden="1" customWidth="1"/>
    <col min="8708" max="8708" width="18.28515625" style="127" customWidth="1"/>
    <col min="8709" max="8709" width="64.85546875" style="127" customWidth="1"/>
    <col min="8710" max="8713" width="9.140625" style="127"/>
    <col min="8714" max="8714" width="14.85546875" style="127" customWidth="1"/>
    <col min="8715" max="8958" width="9.140625" style="127"/>
    <col min="8959" max="8959" width="37.7109375" style="127" customWidth="1"/>
    <col min="8960" max="8960" width="9.140625" style="127"/>
    <col min="8961" max="8961" width="12.85546875" style="127" customWidth="1"/>
    <col min="8962" max="8963" width="0" style="127" hidden="1" customWidth="1"/>
    <col min="8964" max="8964" width="18.28515625" style="127" customWidth="1"/>
    <col min="8965" max="8965" width="64.85546875" style="127" customWidth="1"/>
    <col min="8966" max="8969" width="9.140625" style="127"/>
    <col min="8970" max="8970" width="14.85546875" style="127" customWidth="1"/>
    <col min="8971" max="9214" width="9.140625" style="127"/>
    <col min="9215" max="9215" width="37.7109375" style="127" customWidth="1"/>
    <col min="9216" max="9216" width="9.140625" style="127"/>
    <col min="9217" max="9217" width="12.85546875" style="127" customWidth="1"/>
    <col min="9218" max="9219" width="0" style="127" hidden="1" customWidth="1"/>
    <col min="9220" max="9220" width="18.28515625" style="127" customWidth="1"/>
    <col min="9221" max="9221" width="64.85546875" style="127" customWidth="1"/>
    <col min="9222" max="9225" width="9.140625" style="127"/>
    <col min="9226" max="9226" width="14.85546875" style="127" customWidth="1"/>
    <col min="9227" max="9470" width="9.140625" style="127"/>
    <col min="9471" max="9471" width="37.7109375" style="127" customWidth="1"/>
    <col min="9472" max="9472" width="9.140625" style="127"/>
    <col min="9473" max="9473" width="12.85546875" style="127" customWidth="1"/>
    <col min="9474" max="9475" width="0" style="127" hidden="1" customWidth="1"/>
    <col min="9476" max="9476" width="18.28515625" style="127" customWidth="1"/>
    <col min="9477" max="9477" width="64.85546875" style="127" customWidth="1"/>
    <col min="9478" max="9481" width="9.140625" style="127"/>
    <col min="9482" max="9482" width="14.85546875" style="127" customWidth="1"/>
    <col min="9483" max="9726" width="9.140625" style="127"/>
    <col min="9727" max="9727" width="37.7109375" style="127" customWidth="1"/>
    <col min="9728" max="9728" width="9.140625" style="127"/>
    <col min="9729" max="9729" width="12.85546875" style="127" customWidth="1"/>
    <col min="9730" max="9731" width="0" style="127" hidden="1" customWidth="1"/>
    <col min="9732" max="9732" width="18.28515625" style="127" customWidth="1"/>
    <col min="9733" max="9733" width="64.85546875" style="127" customWidth="1"/>
    <col min="9734" max="9737" width="9.140625" style="127"/>
    <col min="9738" max="9738" width="14.85546875" style="127" customWidth="1"/>
    <col min="9739" max="9982" width="9.140625" style="127"/>
    <col min="9983" max="9983" width="37.7109375" style="127" customWidth="1"/>
    <col min="9984" max="9984" width="9.140625" style="127"/>
    <col min="9985" max="9985" width="12.85546875" style="127" customWidth="1"/>
    <col min="9986" max="9987" width="0" style="127" hidden="1" customWidth="1"/>
    <col min="9988" max="9988" width="18.28515625" style="127" customWidth="1"/>
    <col min="9989" max="9989" width="64.85546875" style="127" customWidth="1"/>
    <col min="9990" max="9993" width="9.140625" style="127"/>
    <col min="9994" max="9994" width="14.85546875" style="127" customWidth="1"/>
    <col min="9995" max="10238" width="9.140625" style="127"/>
    <col min="10239" max="10239" width="37.7109375" style="127" customWidth="1"/>
    <col min="10240" max="10240" width="9.140625" style="127"/>
    <col min="10241" max="10241" width="12.85546875" style="127" customWidth="1"/>
    <col min="10242" max="10243" width="0" style="127" hidden="1" customWidth="1"/>
    <col min="10244" max="10244" width="18.28515625" style="127" customWidth="1"/>
    <col min="10245" max="10245" width="64.85546875" style="127" customWidth="1"/>
    <col min="10246" max="10249" width="9.140625" style="127"/>
    <col min="10250" max="10250" width="14.85546875" style="127" customWidth="1"/>
    <col min="10251" max="10494" width="9.140625" style="127"/>
    <col min="10495" max="10495" width="37.7109375" style="127" customWidth="1"/>
    <col min="10496" max="10496" width="9.140625" style="127"/>
    <col min="10497" max="10497" width="12.85546875" style="127" customWidth="1"/>
    <col min="10498" max="10499" width="0" style="127" hidden="1" customWidth="1"/>
    <col min="10500" max="10500" width="18.28515625" style="127" customWidth="1"/>
    <col min="10501" max="10501" width="64.85546875" style="127" customWidth="1"/>
    <col min="10502" max="10505" width="9.140625" style="127"/>
    <col min="10506" max="10506" width="14.85546875" style="127" customWidth="1"/>
    <col min="10507" max="10750" width="9.140625" style="127"/>
    <col min="10751" max="10751" width="37.7109375" style="127" customWidth="1"/>
    <col min="10752" max="10752" width="9.140625" style="127"/>
    <col min="10753" max="10753" width="12.85546875" style="127" customWidth="1"/>
    <col min="10754" max="10755" width="0" style="127" hidden="1" customWidth="1"/>
    <col min="10756" max="10756" width="18.28515625" style="127" customWidth="1"/>
    <col min="10757" max="10757" width="64.85546875" style="127" customWidth="1"/>
    <col min="10758" max="10761" width="9.140625" style="127"/>
    <col min="10762" max="10762" width="14.85546875" style="127" customWidth="1"/>
    <col min="10763" max="11006" width="9.140625" style="127"/>
    <col min="11007" max="11007" width="37.7109375" style="127" customWidth="1"/>
    <col min="11008" max="11008" width="9.140625" style="127"/>
    <col min="11009" max="11009" width="12.85546875" style="127" customWidth="1"/>
    <col min="11010" max="11011" width="0" style="127" hidden="1" customWidth="1"/>
    <col min="11012" max="11012" width="18.28515625" style="127" customWidth="1"/>
    <col min="11013" max="11013" width="64.85546875" style="127" customWidth="1"/>
    <col min="11014" max="11017" width="9.140625" style="127"/>
    <col min="11018" max="11018" width="14.85546875" style="127" customWidth="1"/>
    <col min="11019" max="11262" width="9.140625" style="127"/>
    <col min="11263" max="11263" width="37.7109375" style="127" customWidth="1"/>
    <col min="11264" max="11264" width="9.140625" style="127"/>
    <col min="11265" max="11265" width="12.85546875" style="127" customWidth="1"/>
    <col min="11266" max="11267" width="0" style="127" hidden="1" customWidth="1"/>
    <col min="11268" max="11268" width="18.28515625" style="127" customWidth="1"/>
    <col min="11269" max="11269" width="64.85546875" style="127" customWidth="1"/>
    <col min="11270" max="11273" width="9.140625" style="127"/>
    <col min="11274" max="11274" width="14.85546875" style="127" customWidth="1"/>
    <col min="11275" max="11518" width="9.140625" style="127"/>
    <col min="11519" max="11519" width="37.7109375" style="127" customWidth="1"/>
    <col min="11520" max="11520" width="9.140625" style="127"/>
    <col min="11521" max="11521" width="12.85546875" style="127" customWidth="1"/>
    <col min="11522" max="11523" width="0" style="127" hidden="1" customWidth="1"/>
    <col min="11524" max="11524" width="18.28515625" style="127" customWidth="1"/>
    <col min="11525" max="11525" width="64.85546875" style="127" customWidth="1"/>
    <col min="11526" max="11529" width="9.140625" style="127"/>
    <col min="11530" max="11530" width="14.85546875" style="127" customWidth="1"/>
    <col min="11531" max="11774" width="9.140625" style="127"/>
    <col min="11775" max="11775" width="37.7109375" style="127" customWidth="1"/>
    <col min="11776" max="11776" width="9.140625" style="127"/>
    <col min="11777" max="11777" width="12.85546875" style="127" customWidth="1"/>
    <col min="11778" max="11779" width="0" style="127" hidden="1" customWidth="1"/>
    <col min="11780" max="11780" width="18.28515625" style="127" customWidth="1"/>
    <col min="11781" max="11781" width="64.85546875" style="127" customWidth="1"/>
    <col min="11782" max="11785" width="9.140625" style="127"/>
    <col min="11786" max="11786" width="14.85546875" style="127" customWidth="1"/>
    <col min="11787" max="12030" width="9.140625" style="127"/>
    <col min="12031" max="12031" width="37.7109375" style="127" customWidth="1"/>
    <col min="12032" max="12032" width="9.140625" style="127"/>
    <col min="12033" max="12033" width="12.85546875" style="127" customWidth="1"/>
    <col min="12034" max="12035" width="0" style="127" hidden="1" customWidth="1"/>
    <col min="12036" max="12036" width="18.28515625" style="127" customWidth="1"/>
    <col min="12037" max="12037" width="64.85546875" style="127" customWidth="1"/>
    <col min="12038" max="12041" width="9.140625" style="127"/>
    <col min="12042" max="12042" width="14.85546875" style="127" customWidth="1"/>
    <col min="12043" max="12286" width="9.140625" style="127"/>
    <col min="12287" max="12287" width="37.7109375" style="127" customWidth="1"/>
    <col min="12288" max="12288" width="9.140625" style="127"/>
    <col min="12289" max="12289" width="12.85546875" style="127" customWidth="1"/>
    <col min="12290" max="12291" width="0" style="127" hidden="1" customWidth="1"/>
    <col min="12292" max="12292" width="18.28515625" style="127" customWidth="1"/>
    <col min="12293" max="12293" width="64.85546875" style="127" customWidth="1"/>
    <col min="12294" max="12297" width="9.140625" style="127"/>
    <col min="12298" max="12298" width="14.85546875" style="127" customWidth="1"/>
    <col min="12299" max="12542" width="9.140625" style="127"/>
    <col min="12543" max="12543" width="37.7109375" style="127" customWidth="1"/>
    <col min="12544" max="12544" width="9.140625" style="127"/>
    <col min="12545" max="12545" width="12.85546875" style="127" customWidth="1"/>
    <col min="12546" max="12547" width="0" style="127" hidden="1" customWidth="1"/>
    <col min="12548" max="12548" width="18.28515625" style="127" customWidth="1"/>
    <col min="12549" max="12549" width="64.85546875" style="127" customWidth="1"/>
    <col min="12550" max="12553" width="9.140625" style="127"/>
    <col min="12554" max="12554" width="14.85546875" style="127" customWidth="1"/>
    <col min="12555" max="12798" width="9.140625" style="127"/>
    <col min="12799" max="12799" width="37.7109375" style="127" customWidth="1"/>
    <col min="12800" max="12800" width="9.140625" style="127"/>
    <col min="12801" max="12801" width="12.85546875" style="127" customWidth="1"/>
    <col min="12802" max="12803" width="0" style="127" hidden="1" customWidth="1"/>
    <col min="12804" max="12804" width="18.28515625" style="127" customWidth="1"/>
    <col min="12805" max="12805" width="64.85546875" style="127" customWidth="1"/>
    <col min="12806" max="12809" width="9.140625" style="127"/>
    <col min="12810" max="12810" width="14.85546875" style="127" customWidth="1"/>
    <col min="12811" max="13054" width="9.140625" style="127"/>
    <col min="13055" max="13055" width="37.7109375" style="127" customWidth="1"/>
    <col min="13056" max="13056" width="9.140625" style="127"/>
    <col min="13057" max="13057" width="12.85546875" style="127" customWidth="1"/>
    <col min="13058" max="13059" width="0" style="127" hidden="1" customWidth="1"/>
    <col min="13060" max="13060" width="18.28515625" style="127" customWidth="1"/>
    <col min="13061" max="13061" width="64.85546875" style="127" customWidth="1"/>
    <col min="13062" max="13065" width="9.140625" style="127"/>
    <col min="13066" max="13066" width="14.85546875" style="127" customWidth="1"/>
    <col min="13067" max="13310" width="9.140625" style="127"/>
    <col min="13311" max="13311" width="37.7109375" style="127" customWidth="1"/>
    <col min="13312" max="13312" width="9.140625" style="127"/>
    <col min="13313" max="13313" width="12.85546875" style="127" customWidth="1"/>
    <col min="13314" max="13315" width="0" style="127" hidden="1" customWidth="1"/>
    <col min="13316" max="13316" width="18.28515625" style="127" customWidth="1"/>
    <col min="13317" max="13317" width="64.85546875" style="127" customWidth="1"/>
    <col min="13318" max="13321" width="9.140625" style="127"/>
    <col min="13322" max="13322" width="14.85546875" style="127" customWidth="1"/>
    <col min="13323" max="13566" width="9.140625" style="127"/>
    <col min="13567" max="13567" width="37.7109375" style="127" customWidth="1"/>
    <col min="13568" max="13568" width="9.140625" style="127"/>
    <col min="13569" max="13569" width="12.85546875" style="127" customWidth="1"/>
    <col min="13570" max="13571" width="0" style="127" hidden="1" customWidth="1"/>
    <col min="13572" max="13572" width="18.28515625" style="127" customWidth="1"/>
    <col min="13573" max="13573" width="64.85546875" style="127" customWidth="1"/>
    <col min="13574" max="13577" width="9.140625" style="127"/>
    <col min="13578" max="13578" width="14.85546875" style="127" customWidth="1"/>
    <col min="13579" max="13822" width="9.140625" style="127"/>
    <col min="13823" max="13823" width="37.7109375" style="127" customWidth="1"/>
    <col min="13824" max="13824" width="9.140625" style="127"/>
    <col min="13825" max="13825" width="12.85546875" style="127" customWidth="1"/>
    <col min="13826" max="13827" width="0" style="127" hidden="1" customWidth="1"/>
    <col min="13828" max="13828" width="18.28515625" style="127" customWidth="1"/>
    <col min="13829" max="13829" width="64.85546875" style="127" customWidth="1"/>
    <col min="13830" max="13833" width="9.140625" style="127"/>
    <col min="13834" max="13834" width="14.85546875" style="127" customWidth="1"/>
    <col min="13835" max="14078" width="9.140625" style="127"/>
    <col min="14079" max="14079" width="37.7109375" style="127" customWidth="1"/>
    <col min="14080" max="14080" width="9.140625" style="127"/>
    <col min="14081" max="14081" width="12.85546875" style="127" customWidth="1"/>
    <col min="14082" max="14083" width="0" style="127" hidden="1" customWidth="1"/>
    <col min="14084" max="14084" width="18.28515625" style="127" customWidth="1"/>
    <col min="14085" max="14085" width="64.85546875" style="127" customWidth="1"/>
    <col min="14086" max="14089" width="9.140625" style="127"/>
    <col min="14090" max="14090" width="14.85546875" style="127" customWidth="1"/>
    <col min="14091" max="14334" width="9.140625" style="127"/>
    <col min="14335" max="14335" width="37.7109375" style="127" customWidth="1"/>
    <col min="14336" max="14336" width="9.140625" style="127"/>
    <col min="14337" max="14337" width="12.85546875" style="127" customWidth="1"/>
    <col min="14338" max="14339" width="0" style="127" hidden="1" customWidth="1"/>
    <col min="14340" max="14340" width="18.28515625" style="127" customWidth="1"/>
    <col min="14341" max="14341" width="64.85546875" style="127" customWidth="1"/>
    <col min="14342" max="14345" width="9.140625" style="127"/>
    <col min="14346" max="14346" width="14.85546875" style="127" customWidth="1"/>
    <col min="14347" max="14590" width="9.140625" style="127"/>
    <col min="14591" max="14591" width="37.7109375" style="127" customWidth="1"/>
    <col min="14592" max="14592" width="9.140625" style="127"/>
    <col min="14593" max="14593" width="12.85546875" style="127" customWidth="1"/>
    <col min="14594" max="14595" width="0" style="127" hidden="1" customWidth="1"/>
    <col min="14596" max="14596" width="18.28515625" style="127" customWidth="1"/>
    <col min="14597" max="14597" width="64.85546875" style="127" customWidth="1"/>
    <col min="14598" max="14601" width="9.140625" style="127"/>
    <col min="14602" max="14602" width="14.85546875" style="127" customWidth="1"/>
    <col min="14603" max="14846" width="9.140625" style="127"/>
    <col min="14847" max="14847" width="37.7109375" style="127" customWidth="1"/>
    <col min="14848" max="14848" width="9.140625" style="127"/>
    <col min="14849" max="14849" width="12.85546875" style="127" customWidth="1"/>
    <col min="14850" max="14851" width="0" style="127" hidden="1" customWidth="1"/>
    <col min="14852" max="14852" width="18.28515625" style="127" customWidth="1"/>
    <col min="14853" max="14853" width="64.85546875" style="127" customWidth="1"/>
    <col min="14854" max="14857" width="9.140625" style="127"/>
    <col min="14858" max="14858" width="14.85546875" style="127" customWidth="1"/>
    <col min="14859" max="15102" width="9.140625" style="127"/>
    <col min="15103" max="15103" width="37.7109375" style="127" customWidth="1"/>
    <col min="15104" max="15104" width="9.140625" style="127"/>
    <col min="15105" max="15105" width="12.85546875" style="127" customWidth="1"/>
    <col min="15106" max="15107" width="0" style="127" hidden="1" customWidth="1"/>
    <col min="15108" max="15108" width="18.28515625" style="127" customWidth="1"/>
    <col min="15109" max="15109" width="64.85546875" style="127" customWidth="1"/>
    <col min="15110" max="15113" width="9.140625" style="127"/>
    <col min="15114" max="15114" width="14.85546875" style="127" customWidth="1"/>
    <col min="15115" max="15358" width="9.140625" style="127"/>
    <col min="15359" max="15359" width="37.7109375" style="127" customWidth="1"/>
    <col min="15360" max="15360" width="9.140625" style="127"/>
    <col min="15361" max="15361" width="12.85546875" style="127" customWidth="1"/>
    <col min="15362" max="15363" width="0" style="127" hidden="1" customWidth="1"/>
    <col min="15364" max="15364" width="18.28515625" style="127" customWidth="1"/>
    <col min="15365" max="15365" width="64.85546875" style="127" customWidth="1"/>
    <col min="15366" max="15369" width="9.140625" style="127"/>
    <col min="15370" max="15370" width="14.85546875" style="127" customWidth="1"/>
    <col min="15371" max="15614" width="9.140625" style="127"/>
    <col min="15615" max="15615" width="37.7109375" style="127" customWidth="1"/>
    <col min="15616" max="15616" width="9.140625" style="127"/>
    <col min="15617" max="15617" width="12.85546875" style="127" customWidth="1"/>
    <col min="15618" max="15619" width="0" style="127" hidden="1" customWidth="1"/>
    <col min="15620" max="15620" width="18.28515625" style="127" customWidth="1"/>
    <col min="15621" max="15621" width="64.85546875" style="127" customWidth="1"/>
    <col min="15622" max="15625" width="9.140625" style="127"/>
    <col min="15626" max="15626" width="14.85546875" style="127" customWidth="1"/>
    <col min="15627" max="15870" width="9.140625" style="127"/>
    <col min="15871" max="15871" width="37.7109375" style="127" customWidth="1"/>
    <col min="15872" max="15872" width="9.140625" style="127"/>
    <col min="15873" max="15873" width="12.85546875" style="127" customWidth="1"/>
    <col min="15874" max="15875" width="0" style="127" hidden="1" customWidth="1"/>
    <col min="15876" max="15876" width="18.28515625" style="127" customWidth="1"/>
    <col min="15877" max="15877" width="64.85546875" style="127" customWidth="1"/>
    <col min="15878" max="15881" width="9.140625" style="127"/>
    <col min="15882" max="15882" width="14.85546875" style="127" customWidth="1"/>
    <col min="15883" max="16126" width="9.140625" style="127"/>
    <col min="16127" max="16127" width="37.7109375" style="127" customWidth="1"/>
    <col min="16128" max="16128" width="9.140625" style="127"/>
    <col min="16129" max="16129" width="12.85546875" style="127" customWidth="1"/>
    <col min="16130" max="16131" width="0" style="127" hidden="1" customWidth="1"/>
    <col min="16132" max="16132" width="18.28515625" style="127" customWidth="1"/>
    <col min="16133" max="16133" width="64.85546875" style="127" customWidth="1"/>
    <col min="16134" max="16137" width="9.140625" style="127"/>
    <col min="16138" max="16138" width="14.85546875" style="127" customWidth="1"/>
    <col min="16139" max="16384" width="9.140625" style="127"/>
  </cols>
  <sheetData>
    <row r="1" spans="1:46" ht="18.75" x14ac:dyDescent="0.25">
      <c r="N1" s="33" t="s">
        <v>67</v>
      </c>
    </row>
    <row r="2" spans="1:46" ht="18.75" x14ac:dyDescent="0.3">
      <c r="N2" s="13" t="s">
        <v>8</v>
      </c>
    </row>
    <row r="3" spans="1:46" ht="18.75" x14ac:dyDescent="0.3">
      <c r="N3" s="13" t="s">
        <v>66</v>
      </c>
    </row>
    <row r="4" spans="1:46" ht="18.75" x14ac:dyDescent="0.3">
      <c r="M4" s="13"/>
    </row>
    <row r="5" spans="1:46" x14ac:dyDescent="0.25">
      <c r="A5" s="359" t="str">
        <f>'1. паспорт местоположение'!A5:C5</f>
        <v>Год раскрытия информации: 2017 год</v>
      </c>
      <c r="B5" s="359"/>
      <c r="C5" s="359"/>
      <c r="D5" s="359"/>
      <c r="E5" s="359"/>
      <c r="F5" s="359"/>
      <c r="G5" s="359"/>
      <c r="H5" s="359"/>
      <c r="I5" s="359"/>
      <c r="J5" s="359"/>
      <c r="K5" s="359"/>
      <c r="L5" s="359"/>
      <c r="M5" s="359"/>
      <c r="N5" s="359"/>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row>
    <row r="6" spans="1:46" ht="18.75" x14ac:dyDescent="0.3">
      <c r="M6" s="13"/>
    </row>
    <row r="7" spans="1:46" ht="18.75" x14ac:dyDescent="0.25">
      <c r="A7" s="365" t="s">
        <v>7</v>
      </c>
      <c r="B7" s="365"/>
      <c r="C7" s="365"/>
      <c r="D7" s="365"/>
      <c r="E7" s="365"/>
      <c r="F7" s="365"/>
      <c r="G7" s="365"/>
      <c r="H7" s="365"/>
      <c r="I7" s="365"/>
      <c r="J7" s="365"/>
      <c r="K7" s="365"/>
      <c r="L7" s="365"/>
      <c r="M7" s="365"/>
      <c r="N7" s="365"/>
    </row>
    <row r="8" spans="1:46" ht="18.75" x14ac:dyDescent="0.25">
      <c r="A8" s="365"/>
      <c r="B8" s="365"/>
      <c r="C8" s="365"/>
      <c r="D8" s="365"/>
      <c r="E8" s="365"/>
      <c r="F8" s="365"/>
      <c r="G8" s="365"/>
      <c r="H8" s="365"/>
      <c r="I8" s="365"/>
      <c r="J8" s="365"/>
      <c r="K8" s="365"/>
      <c r="L8" s="365"/>
      <c r="M8" s="365"/>
      <c r="N8" s="365"/>
    </row>
    <row r="9" spans="1:46" x14ac:dyDescent="0.25">
      <c r="A9" s="366" t="str">
        <f>'1. паспорт местоположение'!A9:C9</f>
        <v xml:space="preserve">                         АО "Янтарьэнерго"                         </v>
      </c>
      <c r="B9" s="366"/>
      <c r="C9" s="366"/>
      <c r="D9" s="366"/>
      <c r="E9" s="366"/>
      <c r="F9" s="366"/>
      <c r="G9" s="366"/>
      <c r="H9" s="366"/>
      <c r="I9" s="366"/>
      <c r="J9" s="366"/>
      <c r="K9" s="366"/>
      <c r="L9" s="366"/>
      <c r="M9" s="366"/>
      <c r="N9" s="366"/>
    </row>
    <row r="10" spans="1:46" x14ac:dyDescent="0.25">
      <c r="A10" s="370" t="s">
        <v>6</v>
      </c>
      <c r="B10" s="370"/>
      <c r="C10" s="370"/>
      <c r="D10" s="370"/>
      <c r="E10" s="370"/>
      <c r="F10" s="370"/>
      <c r="G10" s="370"/>
      <c r="H10" s="370"/>
      <c r="I10" s="370"/>
      <c r="J10" s="370"/>
      <c r="K10" s="370"/>
      <c r="L10" s="370"/>
      <c r="M10" s="370"/>
      <c r="N10" s="370"/>
    </row>
    <row r="11" spans="1:46" ht="18.75" x14ac:dyDescent="0.25">
      <c r="A11" s="365"/>
      <c r="B11" s="365"/>
      <c r="C11" s="365"/>
      <c r="D11" s="365"/>
      <c r="E11" s="365"/>
      <c r="F11" s="365"/>
      <c r="G11" s="365"/>
      <c r="H11" s="365"/>
      <c r="I11" s="365"/>
      <c r="J11" s="365"/>
      <c r="K11" s="365"/>
      <c r="L11" s="365"/>
      <c r="M11" s="365"/>
      <c r="N11" s="365"/>
    </row>
    <row r="12" spans="1:46" x14ac:dyDescent="0.25">
      <c r="A12" s="366" t="str">
        <f>'1. паспорт местоположение'!A12:C12</f>
        <v>А_prj_111001_2484</v>
      </c>
      <c r="B12" s="366"/>
      <c r="C12" s="366"/>
      <c r="D12" s="366"/>
      <c r="E12" s="366"/>
      <c r="F12" s="366"/>
      <c r="G12" s="366"/>
      <c r="H12" s="366"/>
      <c r="I12" s="366"/>
      <c r="J12" s="366"/>
      <c r="K12" s="366"/>
      <c r="L12" s="366"/>
      <c r="M12" s="366"/>
      <c r="N12" s="366"/>
    </row>
    <row r="13" spans="1:46" x14ac:dyDescent="0.25">
      <c r="A13" s="370" t="s">
        <v>5</v>
      </c>
      <c r="B13" s="370"/>
      <c r="C13" s="370"/>
      <c r="D13" s="370"/>
      <c r="E13" s="370"/>
      <c r="F13" s="370"/>
      <c r="G13" s="370"/>
      <c r="H13" s="370"/>
      <c r="I13" s="370"/>
      <c r="J13" s="370"/>
      <c r="K13" s="370"/>
      <c r="L13" s="370"/>
      <c r="M13" s="370"/>
      <c r="N13" s="370"/>
    </row>
    <row r="14" spans="1:46" ht="18.75" x14ac:dyDescent="0.25">
      <c r="A14" s="371"/>
      <c r="B14" s="371"/>
      <c r="C14" s="371"/>
      <c r="D14" s="371"/>
      <c r="E14" s="371"/>
      <c r="F14" s="371"/>
      <c r="G14" s="371"/>
      <c r="H14" s="371"/>
      <c r="I14" s="371"/>
      <c r="J14" s="371"/>
      <c r="K14" s="371"/>
      <c r="L14" s="371"/>
      <c r="M14" s="371"/>
      <c r="N14" s="371"/>
    </row>
    <row r="15" spans="1:46" x14ac:dyDescent="0.25">
      <c r="A15" s="372" t="str">
        <f>'1. паспорт местоположение'!A15:C15</f>
        <v xml:space="preserve">Расширение ПС 110/15кВ О-47 "Борисово" </v>
      </c>
      <c r="B15" s="372"/>
      <c r="C15" s="372"/>
      <c r="D15" s="372"/>
      <c r="E15" s="372"/>
      <c r="F15" s="372"/>
      <c r="G15" s="372"/>
      <c r="H15" s="372"/>
      <c r="I15" s="372"/>
      <c r="J15" s="372"/>
      <c r="K15" s="372"/>
      <c r="L15" s="372"/>
      <c r="M15" s="372"/>
      <c r="N15" s="372"/>
    </row>
    <row r="16" spans="1:46" x14ac:dyDescent="0.25">
      <c r="A16" s="370" t="s">
        <v>4</v>
      </c>
      <c r="B16" s="370"/>
      <c r="C16" s="370"/>
      <c r="D16" s="370"/>
      <c r="E16" s="370"/>
      <c r="F16" s="370"/>
      <c r="G16" s="370"/>
      <c r="H16" s="370"/>
      <c r="I16" s="370"/>
      <c r="J16" s="370"/>
      <c r="K16" s="370"/>
      <c r="L16" s="370"/>
      <c r="M16" s="370"/>
      <c r="N16" s="370"/>
    </row>
    <row r="17" spans="1:14" x14ac:dyDescent="0.25">
      <c r="N17" s="173"/>
    </row>
    <row r="18" spans="1:14" x14ac:dyDescent="0.25">
      <c r="M18" s="66"/>
    </row>
    <row r="19" spans="1:14" x14ac:dyDescent="0.25">
      <c r="A19" s="429" t="s">
        <v>383</v>
      </c>
      <c r="B19" s="429"/>
      <c r="C19" s="429"/>
      <c r="D19" s="429"/>
      <c r="E19" s="429"/>
      <c r="F19" s="429"/>
      <c r="G19" s="429"/>
      <c r="H19" s="429"/>
      <c r="I19" s="429"/>
      <c r="J19" s="429"/>
      <c r="K19" s="429"/>
      <c r="L19" s="429"/>
      <c r="M19" s="429"/>
      <c r="N19" s="429"/>
    </row>
    <row r="20" spans="1:14" x14ac:dyDescent="0.25">
      <c r="A20" s="178"/>
      <c r="B20" s="178"/>
      <c r="C20" s="65"/>
      <c r="D20" s="65"/>
      <c r="E20" s="65"/>
      <c r="F20" s="65"/>
      <c r="G20" s="65"/>
      <c r="H20" s="65"/>
      <c r="I20" s="65"/>
      <c r="J20" s="65"/>
      <c r="K20" s="65"/>
      <c r="L20" s="65"/>
      <c r="M20" s="65"/>
      <c r="N20" s="65"/>
    </row>
    <row r="21" spans="1:14" x14ac:dyDescent="0.25">
      <c r="A21" s="427" t="s">
        <v>208</v>
      </c>
      <c r="B21" s="427" t="s">
        <v>207</v>
      </c>
      <c r="C21" s="434" t="s">
        <v>340</v>
      </c>
      <c r="D21" s="434"/>
      <c r="E21" s="434"/>
      <c r="F21" s="434"/>
      <c r="G21" s="434"/>
      <c r="H21" s="434"/>
      <c r="I21" s="434"/>
      <c r="J21" s="434"/>
      <c r="K21" s="428" t="s">
        <v>206</v>
      </c>
      <c r="L21" s="431" t="s">
        <v>342</v>
      </c>
      <c r="M21" s="427" t="s">
        <v>205</v>
      </c>
      <c r="N21" s="430" t="s">
        <v>341</v>
      </c>
    </row>
    <row r="22" spans="1:14" ht="35.25" customHeight="1" x14ac:dyDescent="0.25">
      <c r="A22" s="427"/>
      <c r="B22" s="427"/>
      <c r="C22" s="435" t="s">
        <v>2</v>
      </c>
      <c r="D22" s="435"/>
      <c r="E22" s="107"/>
      <c r="F22" s="108"/>
      <c r="G22" s="436" t="s">
        <v>9</v>
      </c>
      <c r="H22" s="437"/>
      <c r="I22" s="436" t="s">
        <v>594</v>
      </c>
      <c r="J22" s="437"/>
      <c r="K22" s="428"/>
      <c r="L22" s="432"/>
      <c r="M22" s="427"/>
      <c r="N22" s="430"/>
    </row>
    <row r="23" spans="1:14" ht="47.25" x14ac:dyDescent="0.25">
      <c r="A23" s="427"/>
      <c r="B23" s="427"/>
      <c r="C23" s="64" t="s">
        <v>204</v>
      </c>
      <c r="D23" s="64" t="s">
        <v>203</v>
      </c>
      <c r="E23" s="64" t="s">
        <v>204</v>
      </c>
      <c r="F23" s="64" t="s">
        <v>203</v>
      </c>
      <c r="G23" s="64" t="s">
        <v>204</v>
      </c>
      <c r="H23" s="64" t="s">
        <v>203</v>
      </c>
      <c r="I23" s="64" t="s">
        <v>204</v>
      </c>
      <c r="J23" s="64" t="s">
        <v>203</v>
      </c>
      <c r="K23" s="428"/>
      <c r="L23" s="433"/>
      <c r="M23" s="427"/>
      <c r="N23" s="430"/>
    </row>
    <row r="24" spans="1:14" x14ac:dyDescent="0.25">
      <c r="A24" s="174">
        <v>1</v>
      </c>
      <c r="B24" s="174">
        <v>2</v>
      </c>
      <c r="C24" s="64">
        <v>3</v>
      </c>
      <c r="D24" s="64">
        <v>4</v>
      </c>
      <c r="E24" s="64">
        <v>5</v>
      </c>
      <c r="F24" s="64">
        <v>6</v>
      </c>
      <c r="G24" s="64">
        <v>5</v>
      </c>
      <c r="H24" s="64">
        <v>6</v>
      </c>
      <c r="I24" s="64">
        <v>5</v>
      </c>
      <c r="J24" s="64">
        <v>6</v>
      </c>
      <c r="K24" s="64">
        <v>7</v>
      </c>
      <c r="L24" s="64">
        <v>8</v>
      </c>
      <c r="M24" s="64">
        <v>9</v>
      </c>
      <c r="N24" s="64">
        <v>10</v>
      </c>
    </row>
    <row r="25" spans="1:14" x14ac:dyDescent="0.25">
      <c r="A25" s="256">
        <v>1</v>
      </c>
      <c r="B25" s="257" t="s">
        <v>202</v>
      </c>
      <c r="C25" s="258"/>
      <c r="D25" s="259"/>
      <c r="E25" s="63"/>
      <c r="F25" s="63"/>
      <c r="G25" s="63"/>
      <c r="H25" s="63"/>
      <c r="I25" s="259"/>
      <c r="J25" s="259"/>
      <c r="K25" s="265"/>
      <c r="L25" s="63"/>
      <c r="M25" s="58"/>
      <c r="N25" s="219"/>
    </row>
    <row r="26" spans="1:14" ht="47.25" x14ac:dyDescent="0.25">
      <c r="A26" s="256" t="s">
        <v>599</v>
      </c>
      <c r="B26" s="260" t="s">
        <v>600</v>
      </c>
      <c r="C26" s="261" t="s">
        <v>472</v>
      </c>
      <c r="D26" s="261" t="s">
        <v>472</v>
      </c>
      <c r="E26" s="261" t="s">
        <v>472</v>
      </c>
      <c r="F26" s="261" t="s">
        <v>472</v>
      </c>
      <c r="G26" s="261" t="s">
        <v>472</v>
      </c>
      <c r="H26" s="261" t="s">
        <v>472</v>
      </c>
      <c r="I26" s="261" t="s">
        <v>472</v>
      </c>
      <c r="J26" s="261" t="s">
        <v>472</v>
      </c>
      <c r="K26" s="261" t="s">
        <v>472</v>
      </c>
      <c r="L26" s="63"/>
      <c r="M26" s="58"/>
      <c r="N26" s="58"/>
    </row>
    <row r="27" spans="1:14" s="49" customFormat="1" ht="47.25" x14ac:dyDescent="0.25">
      <c r="A27" s="256" t="s">
        <v>601</v>
      </c>
      <c r="B27" s="260" t="s">
        <v>602</v>
      </c>
      <c r="C27" s="261" t="s">
        <v>472</v>
      </c>
      <c r="D27" s="261" t="s">
        <v>472</v>
      </c>
      <c r="E27" s="261" t="s">
        <v>472</v>
      </c>
      <c r="F27" s="261" t="s">
        <v>472</v>
      </c>
      <c r="G27" s="261" t="s">
        <v>472</v>
      </c>
      <c r="H27" s="261" t="s">
        <v>472</v>
      </c>
      <c r="I27" s="261" t="s">
        <v>472</v>
      </c>
      <c r="J27" s="261" t="s">
        <v>472</v>
      </c>
      <c r="K27" s="261" t="s">
        <v>472</v>
      </c>
      <c r="L27" s="63"/>
      <c r="M27" s="58"/>
      <c r="N27" s="58"/>
    </row>
    <row r="28" spans="1:14" s="49" customFormat="1" ht="63" x14ac:dyDescent="0.25">
      <c r="A28" s="256" t="s">
        <v>603</v>
      </c>
      <c r="B28" s="260" t="s">
        <v>604</v>
      </c>
      <c r="C28" s="261" t="s">
        <v>472</v>
      </c>
      <c r="D28" s="261" t="s">
        <v>472</v>
      </c>
      <c r="E28" s="261" t="s">
        <v>472</v>
      </c>
      <c r="F28" s="261" t="s">
        <v>472</v>
      </c>
      <c r="G28" s="261" t="s">
        <v>472</v>
      </c>
      <c r="H28" s="261" t="s">
        <v>472</v>
      </c>
      <c r="I28" s="261" t="s">
        <v>472</v>
      </c>
      <c r="J28" s="261" t="s">
        <v>472</v>
      </c>
      <c r="K28" s="261" t="s">
        <v>472</v>
      </c>
      <c r="L28" s="63"/>
      <c r="M28" s="58"/>
      <c r="N28" s="58"/>
    </row>
    <row r="29" spans="1:14" s="49" customFormat="1" ht="47.25" x14ac:dyDescent="0.25">
      <c r="A29" s="256" t="s">
        <v>605</v>
      </c>
      <c r="B29" s="260" t="s">
        <v>606</v>
      </c>
      <c r="C29" s="261" t="s">
        <v>472</v>
      </c>
      <c r="D29" s="261" t="s">
        <v>472</v>
      </c>
      <c r="E29" s="261" t="s">
        <v>472</v>
      </c>
      <c r="F29" s="261" t="s">
        <v>472</v>
      </c>
      <c r="G29" s="261" t="s">
        <v>472</v>
      </c>
      <c r="H29" s="261" t="s">
        <v>472</v>
      </c>
      <c r="I29" s="261" t="s">
        <v>472</v>
      </c>
      <c r="J29" s="261" t="s">
        <v>472</v>
      </c>
      <c r="K29" s="261" t="s">
        <v>472</v>
      </c>
      <c r="L29" s="63"/>
      <c r="M29" s="58"/>
      <c r="N29" s="58"/>
    </row>
    <row r="30" spans="1:14" s="49" customFormat="1" ht="47.25" x14ac:dyDescent="0.25">
      <c r="A30" s="256" t="s">
        <v>607</v>
      </c>
      <c r="B30" s="260" t="s">
        <v>608</v>
      </c>
      <c r="C30" s="261" t="s">
        <v>472</v>
      </c>
      <c r="D30" s="261" t="s">
        <v>472</v>
      </c>
      <c r="E30" s="261" t="s">
        <v>472</v>
      </c>
      <c r="F30" s="261" t="s">
        <v>472</v>
      </c>
      <c r="G30" s="261" t="s">
        <v>472</v>
      </c>
      <c r="H30" s="261" t="s">
        <v>472</v>
      </c>
      <c r="I30" s="261" t="s">
        <v>472</v>
      </c>
      <c r="J30" s="261" t="s">
        <v>472</v>
      </c>
      <c r="K30" s="261" t="s">
        <v>472</v>
      </c>
      <c r="L30" s="63"/>
      <c r="M30" s="58"/>
      <c r="N30" s="58"/>
    </row>
    <row r="31" spans="1:14" s="49" customFormat="1" ht="47.25" x14ac:dyDescent="0.25">
      <c r="A31" s="256" t="s">
        <v>609</v>
      </c>
      <c r="B31" s="260" t="s">
        <v>610</v>
      </c>
      <c r="C31" s="261" t="s">
        <v>472</v>
      </c>
      <c r="D31" s="261" t="s">
        <v>472</v>
      </c>
      <c r="E31" s="261" t="s">
        <v>472</v>
      </c>
      <c r="F31" s="261" t="s">
        <v>472</v>
      </c>
      <c r="G31" s="261" t="s">
        <v>472</v>
      </c>
      <c r="H31" s="261" t="s">
        <v>472</v>
      </c>
      <c r="I31" s="261" t="s">
        <v>472</v>
      </c>
      <c r="J31" s="261" t="s">
        <v>472</v>
      </c>
      <c r="K31" s="261" t="s">
        <v>472</v>
      </c>
      <c r="L31" s="63"/>
      <c r="M31" s="58"/>
      <c r="N31" s="58"/>
    </row>
    <row r="32" spans="1:14" s="49" customFormat="1" ht="47.25" x14ac:dyDescent="0.25">
      <c r="A32" s="256" t="s">
        <v>611</v>
      </c>
      <c r="B32" s="260" t="s">
        <v>612</v>
      </c>
      <c r="C32" s="261" t="s">
        <v>472</v>
      </c>
      <c r="D32" s="261" t="s">
        <v>472</v>
      </c>
      <c r="E32" s="261" t="s">
        <v>472</v>
      </c>
      <c r="F32" s="261" t="s">
        <v>472</v>
      </c>
      <c r="G32" s="261" t="s">
        <v>472</v>
      </c>
      <c r="H32" s="261" t="s">
        <v>472</v>
      </c>
      <c r="I32" s="261" t="s">
        <v>472</v>
      </c>
      <c r="J32" s="261" t="s">
        <v>472</v>
      </c>
      <c r="K32" s="261" t="s">
        <v>472</v>
      </c>
      <c r="L32" s="63"/>
      <c r="M32" s="58"/>
      <c r="N32" s="58"/>
    </row>
    <row r="33" spans="1:14" s="49" customFormat="1" ht="47.25" x14ac:dyDescent="0.25">
      <c r="A33" s="256" t="s">
        <v>613</v>
      </c>
      <c r="B33" s="260" t="s">
        <v>614</v>
      </c>
      <c r="C33" s="261" t="s">
        <v>472</v>
      </c>
      <c r="D33" s="261" t="s">
        <v>472</v>
      </c>
      <c r="E33" s="261" t="s">
        <v>472</v>
      </c>
      <c r="F33" s="261" t="s">
        <v>472</v>
      </c>
      <c r="G33" s="261" t="s">
        <v>472</v>
      </c>
      <c r="H33" s="261" t="s">
        <v>472</v>
      </c>
      <c r="I33" s="261" t="s">
        <v>472</v>
      </c>
      <c r="J33" s="261" t="s">
        <v>472</v>
      </c>
      <c r="K33" s="261" t="s">
        <v>472</v>
      </c>
      <c r="L33" s="63"/>
      <c r="M33" s="58"/>
      <c r="N33" s="58"/>
    </row>
    <row r="34" spans="1:14" s="49" customFormat="1" ht="63" x14ac:dyDescent="0.25">
      <c r="A34" s="256" t="s">
        <v>615</v>
      </c>
      <c r="B34" s="260" t="s">
        <v>616</v>
      </c>
      <c r="C34" s="261" t="s">
        <v>472</v>
      </c>
      <c r="D34" s="261" t="s">
        <v>472</v>
      </c>
      <c r="E34" s="261" t="s">
        <v>472</v>
      </c>
      <c r="F34" s="261" t="s">
        <v>472</v>
      </c>
      <c r="G34" s="261" t="s">
        <v>472</v>
      </c>
      <c r="H34" s="261" t="s">
        <v>472</v>
      </c>
      <c r="I34" s="261" t="s">
        <v>472</v>
      </c>
      <c r="J34" s="261" t="s">
        <v>472</v>
      </c>
      <c r="K34" s="261" t="s">
        <v>472</v>
      </c>
      <c r="L34" s="62"/>
      <c r="M34" s="62"/>
      <c r="N34" s="58"/>
    </row>
    <row r="35" spans="1:14" s="49" customFormat="1" ht="47.25" x14ac:dyDescent="0.25">
      <c r="A35" s="256" t="s">
        <v>617</v>
      </c>
      <c r="B35" s="260" t="s">
        <v>201</v>
      </c>
      <c r="C35" s="261" t="s">
        <v>472</v>
      </c>
      <c r="D35" s="261" t="s">
        <v>472</v>
      </c>
      <c r="E35" s="261" t="s">
        <v>472</v>
      </c>
      <c r="F35" s="261" t="s">
        <v>472</v>
      </c>
      <c r="G35" s="261" t="s">
        <v>472</v>
      </c>
      <c r="H35" s="261" t="s">
        <v>472</v>
      </c>
      <c r="I35" s="261" t="s">
        <v>472</v>
      </c>
      <c r="J35" s="261" t="s">
        <v>472</v>
      </c>
      <c r="K35" s="261" t="s">
        <v>472</v>
      </c>
      <c r="L35" s="62"/>
      <c r="M35" s="62"/>
      <c r="N35" s="58"/>
    </row>
    <row r="36" spans="1:14" ht="47.25" customHeight="1" x14ac:dyDescent="0.25">
      <c r="A36" s="256" t="s">
        <v>618</v>
      </c>
      <c r="B36" s="260" t="s">
        <v>619</v>
      </c>
      <c r="C36" s="261" t="s">
        <v>472</v>
      </c>
      <c r="D36" s="261" t="s">
        <v>472</v>
      </c>
      <c r="E36" s="261" t="s">
        <v>472</v>
      </c>
      <c r="F36" s="261" t="s">
        <v>472</v>
      </c>
      <c r="G36" s="261" t="s">
        <v>472</v>
      </c>
      <c r="H36" s="261" t="s">
        <v>472</v>
      </c>
      <c r="I36" s="261" t="s">
        <v>472</v>
      </c>
      <c r="J36" s="261" t="s">
        <v>472</v>
      </c>
      <c r="K36" s="261" t="s">
        <v>472</v>
      </c>
      <c r="L36" s="59"/>
      <c r="M36" s="62"/>
      <c r="N36" s="58"/>
    </row>
    <row r="37" spans="1:14" x14ac:dyDescent="0.25">
      <c r="A37" s="256" t="s">
        <v>620</v>
      </c>
      <c r="B37" s="260" t="s">
        <v>200</v>
      </c>
      <c r="C37" s="233" t="s">
        <v>458</v>
      </c>
      <c r="D37" s="233" t="s">
        <v>459</v>
      </c>
      <c r="E37" s="61"/>
      <c r="F37" s="60"/>
      <c r="G37" s="233" t="s">
        <v>458</v>
      </c>
      <c r="H37" s="233" t="s">
        <v>459</v>
      </c>
      <c r="I37" s="233" t="s">
        <v>458</v>
      </c>
      <c r="J37" s="233" t="s">
        <v>459</v>
      </c>
      <c r="K37" s="234">
        <v>100</v>
      </c>
      <c r="L37" s="59"/>
      <c r="M37" s="62"/>
      <c r="N37" s="58"/>
    </row>
    <row r="38" spans="1:14" x14ac:dyDescent="0.25">
      <c r="A38" s="262" t="s">
        <v>621</v>
      </c>
      <c r="B38" s="257" t="s">
        <v>199</v>
      </c>
      <c r="C38" s="258"/>
      <c r="D38" s="259"/>
      <c r="E38" s="58"/>
      <c r="F38" s="58"/>
      <c r="G38" s="259"/>
      <c r="H38" s="259"/>
      <c r="I38" s="259"/>
      <c r="J38" s="259"/>
      <c r="K38" s="266"/>
      <c r="L38" s="58"/>
      <c r="M38" s="62"/>
      <c r="N38" s="58"/>
    </row>
    <row r="39" spans="1:14" ht="63" x14ac:dyDescent="0.25">
      <c r="A39" s="256" t="s">
        <v>622</v>
      </c>
      <c r="B39" s="260" t="s">
        <v>623</v>
      </c>
      <c r="C39" s="233">
        <v>42531</v>
      </c>
      <c r="D39" s="233">
        <v>42551</v>
      </c>
      <c r="E39" s="58"/>
      <c r="F39" s="58"/>
      <c r="G39" s="233">
        <v>42531</v>
      </c>
      <c r="H39" s="233">
        <v>42551</v>
      </c>
      <c r="I39" s="233">
        <v>42531</v>
      </c>
      <c r="J39" s="233">
        <v>42551</v>
      </c>
      <c r="K39" s="234">
        <v>100</v>
      </c>
      <c r="L39" s="58"/>
      <c r="M39" s="62"/>
      <c r="N39" s="58"/>
    </row>
    <row r="40" spans="1:14" x14ac:dyDescent="0.25">
      <c r="A40" s="256" t="s">
        <v>624</v>
      </c>
      <c r="B40" s="260" t="s">
        <v>625</v>
      </c>
      <c r="C40" s="233">
        <v>42551</v>
      </c>
      <c r="D40" s="259">
        <v>42885</v>
      </c>
      <c r="E40" s="58"/>
      <c r="F40" s="58"/>
      <c r="G40" s="354"/>
      <c r="H40" s="354"/>
      <c r="I40" s="233">
        <v>42551</v>
      </c>
      <c r="J40" s="259">
        <v>42885</v>
      </c>
      <c r="K40" s="265"/>
      <c r="L40" s="58"/>
      <c r="M40" s="62"/>
      <c r="N40" s="58"/>
    </row>
    <row r="41" spans="1:14" ht="47.25" x14ac:dyDescent="0.25">
      <c r="A41" s="256" t="s">
        <v>626</v>
      </c>
      <c r="B41" s="257" t="s">
        <v>627</v>
      </c>
      <c r="C41" s="258"/>
      <c r="D41" s="259"/>
      <c r="E41" s="58"/>
      <c r="F41" s="58"/>
      <c r="G41" s="58"/>
      <c r="H41" s="58"/>
      <c r="I41" s="259"/>
      <c r="J41" s="259"/>
      <c r="K41" s="266"/>
      <c r="L41" s="58"/>
      <c r="M41" s="62"/>
      <c r="N41" s="58"/>
    </row>
    <row r="42" spans="1:14" ht="31.5" x14ac:dyDescent="0.25">
      <c r="A42" s="256" t="s">
        <v>628</v>
      </c>
      <c r="B42" s="260" t="s">
        <v>629</v>
      </c>
      <c r="C42" s="233">
        <v>42845</v>
      </c>
      <c r="D42" s="233">
        <v>42885</v>
      </c>
      <c r="E42" s="58"/>
      <c r="F42" s="58"/>
      <c r="G42" s="354"/>
      <c r="H42" s="354"/>
      <c r="I42" s="233">
        <v>42845</v>
      </c>
      <c r="J42" s="233">
        <v>42885</v>
      </c>
      <c r="K42" s="234"/>
      <c r="L42" s="58"/>
      <c r="M42" s="62"/>
      <c r="N42" s="58"/>
    </row>
    <row r="43" spans="1:14" x14ac:dyDescent="0.25">
      <c r="A43" s="256" t="s">
        <v>630</v>
      </c>
      <c r="B43" s="260" t="s">
        <v>198</v>
      </c>
      <c r="C43" s="233">
        <v>42885</v>
      </c>
      <c r="D43" s="233">
        <v>42977</v>
      </c>
      <c r="E43" s="58"/>
      <c r="F43" s="58"/>
      <c r="G43" s="354"/>
      <c r="H43" s="354"/>
      <c r="I43" s="233">
        <v>42885</v>
      </c>
      <c r="J43" s="233">
        <v>42977</v>
      </c>
      <c r="K43" s="265"/>
      <c r="L43" s="58"/>
      <c r="M43" s="62"/>
      <c r="N43" s="58"/>
    </row>
    <row r="44" spans="1:14" x14ac:dyDescent="0.25">
      <c r="A44" s="256" t="s">
        <v>631</v>
      </c>
      <c r="B44" s="260" t="s">
        <v>197</v>
      </c>
      <c r="C44" s="233">
        <v>42885</v>
      </c>
      <c r="D44" s="233">
        <v>42977</v>
      </c>
      <c r="E44" s="58"/>
      <c r="F44" s="58"/>
      <c r="G44" s="354"/>
      <c r="H44" s="354"/>
      <c r="I44" s="233">
        <v>42885</v>
      </c>
      <c r="J44" s="233">
        <v>42977</v>
      </c>
      <c r="K44" s="265"/>
      <c r="L44" s="58"/>
      <c r="M44" s="62"/>
      <c r="N44" s="58"/>
    </row>
    <row r="45" spans="1:14" ht="78.75" x14ac:dyDescent="0.25">
      <c r="A45" s="256" t="s">
        <v>632</v>
      </c>
      <c r="B45" s="260" t="s">
        <v>633</v>
      </c>
      <c r="C45" s="261" t="s">
        <v>472</v>
      </c>
      <c r="D45" s="261" t="s">
        <v>472</v>
      </c>
      <c r="E45" s="58"/>
      <c r="F45" s="58"/>
      <c r="G45" s="261" t="s">
        <v>472</v>
      </c>
      <c r="H45" s="261" t="s">
        <v>472</v>
      </c>
      <c r="I45" s="261" t="s">
        <v>472</v>
      </c>
      <c r="J45" s="261" t="s">
        <v>472</v>
      </c>
      <c r="K45" s="261" t="s">
        <v>472</v>
      </c>
      <c r="L45" s="58"/>
      <c r="M45" s="62"/>
      <c r="N45" s="58"/>
    </row>
    <row r="46" spans="1:14" ht="157.5" x14ac:dyDescent="0.25">
      <c r="A46" s="256" t="s">
        <v>634</v>
      </c>
      <c r="B46" s="260" t="s">
        <v>635</v>
      </c>
      <c r="C46" s="261" t="s">
        <v>472</v>
      </c>
      <c r="D46" s="261" t="s">
        <v>472</v>
      </c>
      <c r="E46" s="58"/>
      <c r="F46" s="264"/>
      <c r="G46" s="261" t="s">
        <v>472</v>
      </c>
      <c r="H46" s="261" t="s">
        <v>472</v>
      </c>
      <c r="I46" s="261" t="s">
        <v>472</v>
      </c>
      <c r="J46" s="261" t="s">
        <v>472</v>
      </c>
      <c r="K46" s="261" t="s">
        <v>472</v>
      </c>
      <c r="L46" s="58"/>
      <c r="M46" s="62"/>
      <c r="N46" s="58"/>
    </row>
    <row r="47" spans="1:14" x14ac:dyDescent="0.25">
      <c r="A47" s="256" t="s">
        <v>636</v>
      </c>
      <c r="B47" s="260" t="s">
        <v>196</v>
      </c>
      <c r="C47" s="233">
        <v>42977</v>
      </c>
      <c r="D47" s="233">
        <v>42998</v>
      </c>
      <c r="G47" s="233"/>
      <c r="H47" s="233"/>
      <c r="I47" s="233">
        <v>42977</v>
      </c>
      <c r="J47" s="233">
        <v>42998</v>
      </c>
      <c r="K47" s="266"/>
      <c r="L47" s="58"/>
      <c r="M47" s="58"/>
      <c r="N47" s="58"/>
    </row>
    <row r="48" spans="1:14" ht="31.5" x14ac:dyDescent="0.25">
      <c r="A48" s="256" t="s">
        <v>637</v>
      </c>
      <c r="B48" s="257" t="s">
        <v>195</v>
      </c>
      <c r="C48" s="258"/>
      <c r="D48" s="259"/>
      <c r="G48" s="259"/>
      <c r="H48" s="259"/>
      <c r="I48" s="259"/>
      <c r="J48" s="259"/>
      <c r="K48" s="266"/>
      <c r="L48" s="58"/>
      <c r="M48" s="58"/>
      <c r="N48" s="58"/>
    </row>
    <row r="49" spans="1:14" ht="31.5" x14ac:dyDescent="0.25">
      <c r="A49" s="256" t="s">
        <v>638</v>
      </c>
      <c r="B49" s="260" t="s">
        <v>194</v>
      </c>
      <c r="C49" s="233">
        <v>42998</v>
      </c>
      <c r="D49" s="233">
        <v>43001</v>
      </c>
      <c r="G49" s="233"/>
      <c r="H49" s="233"/>
      <c r="I49" s="233">
        <v>42998</v>
      </c>
      <c r="J49" s="233">
        <v>43001</v>
      </c>
      <c r="K49" s="266"/>
      <c r="L49" s="58"/>
      <c r="M49" s="58"/>
      <c r="N49" s="58"/>
    </row>
    <row r="50" spans="1:14" ht="78.75" x14ac:dyDescent="0.25">
      <c r="A50" s="262" t="s">
        <v>639</v>
      </c>
      <c r="B50" s="260" t="s">
        <v>640</v>
      </c>
      <c r="C50" s="233">
        <v>43001</v>
      </c>
      <c r="D50" s="233">
        <v>43003</v>
      </c>
      <c r="G50" s="233"/>
      <c r="H50" s="233"/>
      <c r="I50" s="233">
        <v>43001</v>
      </c>
      <c r="J50" s="233">
        <v>43003</v>
      </c>
      <c r="K50" s="266"/>
      <c r="L50" s="58"/>
      <c r="M50" s="58"/>
      <c r="N50" s="58"/>
    </row>
    <row r="51" spans="1:14" ht="63" x14ac:dyDescent="0.25">
      <c r="A51" s="256" t="s">
        <v>641</v>
      </c>
      <c r="B51" s="260" t="s">
        <v>642</v>
      </c>
      <c r="C51" s="261" t="s">
        <v>472</v>
      </c>
      <c r="D51" s="261" t="s">
        <v>472</v>
      </c>
      <c r="G51" s="261" t="s">
        <v>472</v>
      </c>
      <c r="H51" s="261" t="s">
        <v>472</v>
      </c>
      <c r="I51" s="261" t="s">
        <v>472</v>
      </c>
      <c r="J51" s="261" t="s">
        <v>472</v>
      </c>
      <c r="K51" s="261" t="s">
        <v>472</v>
      </c>
      <c r="L51" s="58"/>
      <c r="M51" s="58"/>
      <c r="N51" s="58"/>
    </row>
    <row r="52" spans="1:14" ht="63" x14ac:dyDescent="0.25">
      <c r="A52" s="256" t="s">
        <v>643</v>
      </c>
      <c r="B52" s="260" t="s">
        <v>193</v>
      </c>
      <c r="C52" s="261" t="s">
        <v>472</v>
      </c>
      <c r="D52" s="261" t="s">
        <v>472</v>
      </c>
      <c r="G52" s="261" t="s">
        <v>472</v>
      </c>
      <c r="H52" s="261" t="s">
        <v>472</v>
      </c>
      <c r="I52" s="261" t="s">
        <v>472</v>
      </c>
      <c r="J52" s="261" t="s">
        <v>472</v>
      </c>
      <c r="K52" s="261" t="s">
        <v>472</v>
      </c>
      <c r="L52" s="58"/>
      <c r="M52" s="58"/>
      <c r="N52" s="58"/>
    </row>
    <row r="53" spans="1:14" ht="31.5" x14ac:dyDescent="0.25">
      <c r="A53" s="256" t="s">
        <v>644</v>
      </c>
      <c r="B53" s="263" t="s">
        <v>645</v>
      </c>
      <c r="C53" s="233">
        <v>43003</v>
      </c>
      <c r="D53" s="233">
        <v>43008</v>
      </c>
      <c r="G53" s="233"/>
      <c r="H53" s="233"/>
      <c r="I53" s="233">
        <v>43003</v>
      </c>
      <c r="J53" s="233">
        <v>43008</v>
      </c>
      <c r="K53" s="266"/>
      <c r="L53" s="58"/>
      <c r="M53" s="58"/>
      <c r="N53" s="58"/>
    </row>
    <row r="54" spans="1:14" ht="31.5" x14ac:dyDescent="0.25">
      <c r="A54" s="256" t="s">
        <v>646</v>
      </c>
      <c r="B54" s="260" t="s">
        <v>192</v>
      </c>
      <c r="C54" s="261" t="s">
        <v>472</v>
      </c>
      <c r="D54" s="261" t="s">
        <v>472</v>
      </c>
      <c r="G54" s="261" t="s">
        <v>472</v>
      </c>
      <c r="H54" s="261" t="s">
        <v>472</v>
      </c>
      <c r="I54" s="261" t="s">
        <v>472</v>
      </c>
      <c r="J54" s="261" t="s">
        <v>472</v>
      </c>
      <c r="K54" s="261" t="s">
        <v>472</v>
      </c>
      <c r="L54" s="58"/>
      <c r="M54" s="58"/>
      <c r="N54" s="58"/>
    </row>
  </sheetData>
  <mergeCells count="22">
    <mergeCell ref="A21:A23"/>
    <mergeCell ref="B21:B23"/>
    <mergeCell ref="K21:K23"/>
    <mergeCell ref="A14:N14"/>
    <mergeCell ref="A19:N19"/>
    <mergeCell ref="M21:M23"/>
    <mergeCell ref="N21:N23"/>
    <mergeCell ref="L21:L23"/>
    <mergeCell ref="C21:J21"/>
    <mergeCell ref="C22:D22"/>
    <mergeCell ref="I22:J22"/>
    <mergeCell ref="G22:H22"/>
    <mergeCell ref="A5:N5"/>
    <mergeCell ref="A7:N7"/>
    <mergeCell ref="A9:N9"/>
    <mergeCell ref="A10:N10"/>
    <mergeCell ref="A12:N12"/>
    <mergeCell ref="A13:N13"/>
    <mergeCell ref="A8:N8"/>
    <mergeCell ref="A11:N11"/>
    <mergeCell ref="A15:N15"/>
    <mergeCell ref="A16:N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ввод_факт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2017-05-02T11:41:14Z</dcterms:modified>
</cp:coreProperties>
</file>