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23\Отчет за 1 квартал 2023\ГОТОВО\"/>
    </mc:Choice>
  </mc:AlternateContent>
  <bookViews>
    <workbookView xWindow="-6300" yWindow="780" windowWidth="23775" windowHeight="10590" tabRatio="796"/>
  </bookViews>
  <sheets>
    <sheet name="20квФп" sheetId="20" r:id="rId1"/>
  </sheets>
  <definedNames>
    <definedName name="Z_500C2F4F_1743_499A_A051_20565DBF52B2_.wvu.PrintArea" localSheetId="0" hidden="1">'20квФп'!$A$1:$H$459</definedName>
    <definedName name="_xlnm.Print_Area" localSheetId="0">'20квФп'!$A$1:$H$459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444" i="20" l="1"/>
  <c r="E217" i="20"/>
  <c r="F382" i="20" l="1"/>
  <c r="G382" i="20"/>
  <c r="E371" i="20"/>
  <c r="D370" i="20"/>
  <c r="E376" i="20"/>
  <c r="G145" i="20"/>
  <c r="G139" i="20"/>
  <c r="G124" i="20"/>
  <c r="G123" i="20"/>
  <c r="G115" i="20"/>
  <c r="E227" i="20" l="1"/>
  <c r="E246" i="20"/>
  <c r="E211" i="20"/>
  <c r="E209" i="20"/>
  <c r="E303" i="20" l="1"/>
  <c r="E281" i="20"/>
  <c r="E202" i="20"/>
  <c r="E241" i="20"/>
  <c r="E247" i="20"/>
  <c r="E184" i="20"/>
  <c r="E242" i="20"/>
  <c r="E239" i="20"/>
  <c r="E243" i="20"/>
  <c r="E244" i="20" s="1"/>
  <c r="E234" i="20"/>
  <c r="E248" i="20" l="1"/>
  <c r="E250" i="20"/>
  <c r="E252" i="20" s="1"/>
  <c r="E406" i="20" l="1"/>
  <c r="E388" i="20"/>
  <c r="E343" i="20"/>
  <c r="E133" i="20"/>
  <c r="E158" i="20" l="1"/>
  <c r="E72" i="20"/>
  <c r="E102" i="20"/>
  <c r="E96" i="20" l="1"/>
  <c r="E61" i="20" l="1"/>
  <c r="E73" i="20" l="1"/>
  <c r="E130" i="20" l="1"/>
  <c r="G130" i="20" s="1"/>
  <c r="E132" i="20" l="1"/>
  <c r="E138" i="20" s="1"/>
  <c r="E153" i="20" l="1"/>
  <c r="G153" i="20" s="1"/>
  <c r="E398" i="20" l="1"/>
  <c r="F398" i="20" s="1"/>
  <c r="E311" i="20"/>
  <c r="E305" i="20"/>
  <c r="E56" i="20" l="1"/>
  <c r="E52" i="20"/>
  <c r="E90" i="20"/>
  <c r="E89" i="20"/>
  <c r="E87" i="20"/>
  <c r="E81" i="20"/>
  <c r="F451" i="20"/>
  <c r="F450" i="20"/>
  <c r="F449" i="20"/>
  <c r="F448" i="20"/>
  <c r="F447" i="20"/>
  <c r="F446" i="20"/>
  <c r="F445" i="20"/>
  <c r="G444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6" i="20"/>
  <c r="F424" i="20"/>
  <c r="F418" i="20"/>
  <c r="F416" i="20"/>
  <c r="F414" i="20"/>
  <c r="G412" i="20"/>
  <c r="G410" i="20"/>
  <c r="G407" i="20"/>
  <c r="G405" i="20"/>
  <c r="G401" i="20"/>
  <c r="G399" i="20"/>
  <c r="G396" i="20"/>
  <c r="G394" i="20"/>
  <c r="G392" i="20"/>
  <c r="G390" i="20"/>
  <c r="G388" i="20"/>
  <c r="G384" i="20"/>
  <c r="G381" i="20"/>
  <c r="G379" i="20"/>
  <c r="G377" i="20"/>
  <c r="G373" i="20"/>
  <c r="F347" i="20"/>
  <c r="F346" i="20"/>
  <c r="G343" i="20"/>
  <c r="F342" i="20"/>
  <c r="F341" i="20"/>
  <c r="G340" i="20"/>
  <c r="G316" i="20"/>
  <c r="G311" i="20"/>
  <c r="G307" i="20"/>
  <c r="G298" i="20"/>
  <c r="G289" i="20"/>
  <c r="G281" i="20"/>
  <c r="G273" i="20"/>
  <c r="G264" i="20"/>
  <c r="G256" i="20"/>
  <c r="G247" i="20"/>
  <c r="F239" i="20"/>
  <c r="F238" i="20"/>
  <c r="F227" i="20"/>
  <c r="F226" i="20"/>
  <c r="F224" i="20"/>
  <c r="F204" i="20"/>
  <c r="G202" i="20"/>
  <c r="F197" i="20"/>
  <c r="G195" i="20"/>
  <c r="G193" i="20"/>
  <c r="G191" i="20"/>
  <c r="F189" i="20"/>
  <c r="F188" i="20"/>
  <c r="F186" i="20"/>
  <c r="F184" i="20"/>
  <c r="F182" i="20"/>
  <c r="F180" i="20"/>
  <c r="F178" i="20"/>
  <c r="F176" i="20"/>
  <c r="G174" i="20"/>
  <c r="G172" i="20"/>
  <c r="G170" i="20"/>
  <c r="G168" i="20"/>
  <c r="G164" i="20"/>
  <c r="G162" i="20"/>
  <c r="G161" i="20"/>
  <c r="G156" i="20"/>
  <c r="F148" i="20"/>
  <c r="F147" i="20"/>
  <c r="F145" i="20"/>
  <c r="G144" i="20"/>
  <c r="G142" i="20"/>
  <c r="G140" i="20"/>
  <c r="F139" i="20"/>
  <c r="F136" i="20"/>
  <c r="F134" i="20"/>
  <c r="G131" i="20"/>
  <c r="G128" i="20"/>
  <c r="G126" i="20"/>
  <c r="F124" i="20"/>
  <c r="F123" i="20"/>
  <c r="G121" i="20"/>
  <c r="G119" i="20"/>
  <c r="F118" i="20"/>
  <c r="F115" i="20"/>
  <c r="G113" i="20"/>
  <c r="G111" i="20"/>
  <c r="F107" i="20"/>
  <c r="G106" i="20"/>
  <c r="G104" i="20"/>
  <c r="G103" i="20"/>
  <c r="F101" i="20"/>
  <c r="F100" i="20"/>
  <c r="F98" i="20"/>
  <c r="F94" i="20"/>
  <c r="F92" i="20"/>
  <c r="F88" i="20"/>
  <c r="F85" i="20"/>
  <c r="F83" i="20"/>
  <c r="F80" i="20"/>
  <c r="F77" i="20"/>
  <c r="F74" i="20"/>
  <c r="F71" i="20"/>
  <c r="G70" i="20"/>
  <c r="F68" i="20"/>
  <c r="F65" i="20"/>
  <c r="G64" i="20"/>
  <c r="F63" i="20"/>
  <c r="G62" i="20"/>
  <c r="F59" i="20"/>
  <c r="F58" i="20"/>
  <c r="F54" i="20"/>
  <c r="F51" i="20"/>
  <c r="F49" i="20"/>
  <c r="F47" i="20"/>
  <c r="G45" i="20"/>
  <c r="G43" i="20"/>
  <c r="G41" i="20"/>
  <c r="G39" i="20"/>
  <c r="G36" i="20"/>
  <c r="G34" i="20"/>
  <c r="F32" i="20"/>
  <c r="F31" i="20"/>
  <c r="F29" i="20"/>
  <c r="F27" i="20"/>
  <c r="F25" i="20"/>
  <c r="E348" i="20" l="1"/>
  <c r="G56" i="20"/>
  <c r="F56" i="20"/>
  <c r="F61" i="20"/>
  <c r="F133" i="20"/>
  <c r="F34" i="20"/>
  <c r="F106" i="20"/>
  <c r="G180" i="20"/>
  <c r="F307" i="20"/>
  <c r="G446" i="20"/>
  <c r="F43" i="20"/>
  <c r="F119" i="20"/>
  <c r="G188" i="20"/>
  <c r="F390" i="20"/>
  <c r="G51" i="20"/>
  <c r="F162" i="20"/>
  <c r="F256" i="20"/>
  <c r="F407" i="20"/>
  <c r="G25" i="20"/>
  <c r="G65" i="20"/>
  <c r="F172" i="20"/>
  <c r="F289" i="20"/>
  <c r="G416" i="20"/>
  <c r="G24" i="20"/>
  <c r="F24" i="20"/>
  <c r="G44" i="20"/>
  <c r="F44" i="20"/>
  <c r="G60" i="20"/>
  <c r="F60" i="20"/>
  <c r="G112" i="20"/>
  <c r="F112" i="20"/>
  <c r="G120" i="20"/>
  <c r="F120" i="20"/>
  <c r="G194" i="20"/>
  <c r="F194" i="20"/>
  <c r="G198" i="20"/>
  <c r="F198" i="20"/>
  <c r="F210" i="20"/>
  <c r="G210" i="20"/>
  <c r="F234" i="20"/>
  <c r="G234" i="20"/>
  <c r="G246" i="20"/>
  <c r="F246" i="20"/>
  <c r="G254" i="20"/>
  <c r="F254" i="20"/>
  <c r="G266" i="20"/>
  <c r="F266" i="20"/>
  <c r="G278" i="20"/>
  <c r="F278" i="20"/>
  <c r="G286" i="20"/>
  <c r="F286" i="20"/>
  <c r="G294" i="20"/>
  <c r="F294" i="20"/>
  <c r="G306" i="20"/>
  <c r="F306" i="20"/>
  <c r="F140" i="20"/>
  <c r="F202" i="20"/>
  <c r="G33" i="20"/>
  <c r="F33" i="20"/>
  <c r="G53" i="20"/>
  <c r="F53" i="20"/>
  <c r="G69" i="20"/>
  <c r="F69" i="20"/>
  <c r="G93" i="20"/>
  <c r="F93" i="20"/>
  <c r="G97" i="20"/>
  <c r="F97" i="20"/>
  <c r="G105" i="20"/>
  <c r="F105" i="20"/>
  <c r="G125" i="20"/>
  <c r="F125" i="20"/>
  <c r="G129" i="20"/>
  <c r="F129" i="20"/>
  <c r="G137" i="20"/>
  <c r="F137" i="20"/>
  <c r="G141" i="20"/>
  <c r="F141" i="20"/>
  <c r="G157" i="20"/>
  <c r="F157" i="20"/>
  <c r="G167" i="20"/>
  <c r="F167" i="20"/>
  <c r="G171" i="20"/>
  <c r="F171" i="20"/>
  <c r="G175" i="20"/>
  <c r="F175" i="20"/>
  <c r="G179" i="20"/>
  <c r="F179" i="20"/>
  <c r="G183" i="20"/>
  <c r="F183" i="20"/>
  <c r="G187" i="20"/>
  <c r="F187" i="20"/>
  <c r="G199" i="20"/>
  <c r="F199" i="20"/>
  <c r="G203" i="20"/>
  <c r="F203" i="20"/>
  <c r="G211" i="20"/>
  <c r="F211" i="20"/>
  <c r="G223" i="20"/>
  <c r="F223" i="20"/>
  <c r="G235" i="20"/>
  <c r="F235" i="20"/>
  <c r="G243" i="20"/>
  <c r="F243" i="20"/>
  <c r="G251" i="20"/>
  <c r="F251" i="20"/>
  <c r="G255" i="20"/>
  <c r="F255" i="20"/>
  <c r="G259" i="20"/>
  <c r="F259" i="20"/>
  <c r="G263" i="20"/>
  <c r="F263" i="20"/>
  <c r="G267" i="20"/>
  <c r="F267" i="20"/>
  <c r="G275" i="20"/>
  <c r="F275" i="20"/>
  <c r="G279" i="20"/>
  <c r="F279" i="20"/>
  <c r="G283" i="20"/>
  <c r="F283" i="20"/>
  <c r="G287" i="20"/>
  <c r="F287" i="20"/>
  <c r="G295" i="20"/>
  <c r="F295" i="20"/>
  <c r="G299" i="20"/>
  <c r="F299" i="20"/>
  <c r="G27" i="20"/>
  <c r="F36" i="20"/>
  <c r="F45" i="20"/>
  <c r="G54" i="20"/>
  <c r="G68" i="20"/>
  <c r="G83" i="20"/>
  <c r="G94" i="20"/>
  <c r="F111" i="20"/>
  <c r="F121" i="20"/>
  <c r="F131" i="20"/>
  <c r="F142" i="20"/>
  <c r="F164" i="20"/>
  <c r="F174" i="20"/>
  <c r="G182" i="20"/>
  <c r="F191" i="20"/>
  <c r="G224" i="20"/>
  <c r="F264" i="20"/>
  <c r="F298" i="20"/>
  <c r="F379" i="20"/>
  <c r="G48" i="20"/>
  <c r="F48" i="20"/>
  <c r="G116" i="20"/>
  <c r="F116" i="20"/>
  <c r="G190" i="20"/>
  <c r="F190" i="20"/>
  <c r="G242" i="20"/>
  <c r="F242" i="20"/>
  <c r="G258" i="20"/>
  <c r="F258" i="20"/>
  <c r="G270" i="20"/>
  <c r="F270" i="20"/>
  <c r="G282" i="20"/>
  <c r="F282" i="20"/>
  <c r="G302" i="20"/>
  <c r="F302" i="20"/>
  <c r="G310" i="20"/>
  <c r="F310" i="20"/>
  <c r="G80" i="20"/>
  <c r="G92" i="20"/>
  <c r="F128" i="20"/>
  <c r="G26" i="20"/>
  <c r="F26" i="20"/>
  <c r="G30" i="20"/>
  <c r="F30" i="20"/>
  <c r="G38" i="20"/>
  <c r="F38" i="20"/>
  <c r="G42" i="20"/>
  <c r="F42" i="20"/>
  <c r="G46" i="20"/>
  <c r="F46" i="20"/>
  <c r="G50" i="20"/>
  <c r="F50" i="20"/>
  <c r="G66" i="20"/>
  <c r="F66" i="20"/>
  <c r="G78" i="20"/>
  <c r="F78" i="20"/>
  <c r="G82" i="20"/>
  <c r="F82" i="20"/>
  <c r="G86" i="20"/>
  <c r="F86" i="20"/>
  <c r="G110" i="20"/>
  <c r="F110" i="20"/>
  <c r="G114" i="20"/>
  <c r="F114" i="20"/>
  <c r="G122" i="20"/>
  <c r="F122" i="20"/>
  <c r="G146" i="20"/>
  <c r="F146" i="20"/>
  <c r="G154" i="20"/>
  <c r="F154" i="20"/>
  <c r="G163" i="20"/>
  <c r="F163" i="20"/>
  <c r="G192" i="20"/>
  <c r="F192" i="20"/>
  <c r="G196" i="20"/>
  <c r="F196" i="20"/>
  <c r="G200" i="20"/>
  <c r="F200" i="20"/>
  <c r="F228" i="20"/>
  <c r="F236" i="20"/>
  <c r="G236" i="20"/>
  <c r="G240" i="20"/>
  <c r="F240" i="20"/>
  <c r="G244" i="20"/>
  <c r="F244" i="20"/>
  <c r="G248" i="20"/>
  <c r="F248" i="20"/>
  <c r="G252" i="20"/>
  <c r="F252" i="20"/>
  <c r="G260" i="20"/>
  <c r="F260" i="20"/>
  <c r="G268" i="20"/>
  <c r="F268" i="20"/>
  <c r="G272" i="20"/>
  <c r="F272" i="20"/>
  <c r="G276" i="20"/>
  <c r="F276" i="20"/>
  <c r="G280" i="20"/>
  <c r="F280" i="20"/>
  <c r="G284" i="20"/>
  <c r="F284" i="20"/>
  <c r="G288" i="20"/>
  <c r="F288" i="20"/>
  <c r="G292" i="20"/>
  <c r="F292" i="20"/>
  <c r="G296" i="20"/>
  <c r="F296" i="20"/>
  <c r="G300" i="20"/>
  <c r="F300" i="20"/>
  <c r="G308" i="20"/>
  <c r="F308" i="20"/>
  <c r="G312" i="20"/>
  <c r="F312" i="20"/>
  <c r="G29" i="20"/>
  <c r="F39" i="20"/>
  <c r="G58" i="20"/>
  <c r="G71" i="20"/>
  <c r="G85" i="20"/>
  <c r="G98" i="20"/>
  <c r="F113" i="20"/>
  <c r="G134" i="20"/>
  <c r="F144" i="20"/>
  <c r="F168" i="20"/>
  <c r="G184" i="20"/>
  <c r="F193" i="20"/>
  <c r="G238" i="20"/>
  <c r="F273" i="20"/>
  <c r="G28" i="20"/>
  <c r="F28" i="20"/>
  <c r="G40" i="20"/>
  <c r="F40" i="20"/>
  <c r="G84" i="20"/>
  <c r="F84" i="20"/>
  <c r="F222" i="20"/>
  <c r="G222" i="20"/>
  <c r="G250" i="20"/>
  <c r="F250" i="20"/>
  <c r="G262" i="20"/>
  <c r="F262" i="20"/>
  <c r="G274" i="20"/>
  <c r="F274" i="20"/>
  <c r="G290" i="20"/>
  <c r="F290" i="20"/>
  <c r="G35" i="20"/>
  <c r="F35" i="20"/>
  <c r="G55" i="20"/>
  <c r="F55" i="20"/>
  <c r="F75" i="20"/>
  <c r="G75" i="20"/>
  <c r="G91" i="20"/>
  <c r="F91" i="20"/>
  <c r="G99" i="20"/>
  <c r="F99" i="20"/>
  <c r="G127" i="20"/>
  <c r="F127" i="20"/>
  <c r="G135" i="20"/>
  <c r="F135" i="20"/>
  <c r="G143" i="20"/>
  <c r="F143" i="20"/>
  <c r="G169" i="20"/>
  <c r="F169" i="20"/>
  <c r="G173" i="20"/>
  <c r="F173" i="20"/>
  <c r="G177" i="20"/>
  <c r="F177" i="20"/>
  <c r="G181" i="20"/>
  <c r="F181" i="20"/>
  <c r="G185" i="20"/>
  <c r="F185" i="20"/>
  <c r="G201" i="20"/>
  <c r="F201" i="20"/>
  <c r="G209" i="20"/>
  <c r="F209" i="20"/>
  <c r="G225" i="20"/>
  <c r="F225" i="20"/>
  <c r="G237" i="20"/>
  <c r="F237" i="20"/>
  <c r="G241" i="20"/>
  <c r="F241" i="20"/>
  <c r="G245" i="20"/>
  <c r="F245" i="20"/>
  <c r="G249" i="20"/>
  <c r="F249" i="20"/>
  <c r="G257" i="20"/>
  <c r="F257" i="20"/>
  <c r="G261" i="20"/>
  <c r="F261" i="20"/>
  <c r="G265" i="20"/>
  <c r="F265" i="20"/>
  <c r="G269" i="20"/>
  <c r="F269" i="20"/>
  <c r="G277" i="20"/>
  <c r="F277" i="20"/>
  <c r="G285" i="20"/>
  <c r="F285" i="20"/>
  <c r="G293" i="20"/>
  <c r="F293" i="20"/>
  <c r="G297" i="20"/>
  <c r="F297" i="20"/>
  <c r="G301" i="20"/>
  <c r="F301" i="20"/>
  <c r="G305" i="20"/>
  <c r="F305" i="20"/>
  <c r="G309" i="20"/>
  <c r="F309" i="20"/>
  <c r="G317" i="20"/>
  <c r="F317" i="20"/>
  <c r="G344" i="20"/>
  <c r="F344" i="20"/>
  <c r="G348" i="20"/>
  <c r="F348" i="20"/>
  <c r="G375" i="20"/>
  <c r="F375" i="20"/>
  <c r="G383" i="20"/>
  <c r="F383" i="20"/>
  <c r="G387" i="20"/>
  <c r="F387" i="20"/>
  <c r="G391" i="20"/>
  <c r="F391" i="20"/>
  <c r="G395" i="20"/>
  <c r="F395" i="20"/>
  <c r="G403" i="20"/>
  <c r="F403" i="20"/>
  <c r="G411" i="20"/>
  <c r="F411" i="20"/>
  <c r="G415" i="20"/>
  <c r="F415" i="20"/>
  <c r="G419" i="20"/>
  <c r="F419" i="20"/>
  <c r="G31" i="20"/>
  <c r="F41" i="20"/>
  <c r="G49" i="20"/>
  <c r="F62" i="20"/>
  <c r="G77" i="20"/>
  <c r="G88" i="20"/>
  <c r="F104" i="20"/>
  <c r="F126" i="20"/>
  <c r="G136" i="20"/>
  <c r="F170" i="20"/>
  <c r="G178" i="20"/>
  <c r="G186" i="20"/>
  <c r="F195" i="20"/>
  <c r="F247" i="20"/>
  <c r="F281" i="20"/>
  <c r="F340" i="20"/>
  <c r="F399" i="20"/>
  <c r="G349" i="20"/>
  <c r="F349" i="20"/>
  <c r="G367" i="20"/>
  <c r="F367" i="20"/>
  <c r="G376" i="20"/>
  <c r="F376" i="20"/>
  <c r="G380" i="20"/>
  <c r="F380" i="20"/>
  <c r="G400" i="20"/>
  <c r="F400" i="20"/>
  <c r="G404" i="20"/>
  <c r="F404" i="20"/>
  <c r="F343" i="20"/>
  <c r="F373" i="20"/>
  <c r="F381" i="20"/>
  <c r="F392" i="20"/>
  <c r="F401" i="20"/>
  <c r="F410" i="20"/>
  <c r="G418" i="20"/>
  <c r="G303" i="20"/>
  <c r="F303" i="20"/>
  <c r="G389" i="20"/>
  <c r="F389" i="20"/>
  <c r="G393" i="20"/>
  <c r="F393" i="20"/>
  <c r="G397" i="20"/>
  <c r="F397" i="20"/>
  <c r="G409" i="20"/>
  <c r="F409" i="20"/>
  <c r="G413" i="20"/>
  <c r="F413" i="20"/>
  <c r="G417" i="20"/>
  <c r="F417" i="20"/>
  <c r="G425" i="20"/>
  <c r="F425" i="20"/>
  <c r="F311" i="20"/>
  <c r="F345" i="20"/>
  <c r="F384" i="20"/>
  <c r="F394" i="20"/>
  <c r="F412" i="20"/>
  <c r="G424" i="20"/>
  <c r="G374" i="20"/>
  <c r="F374" i="20"/>
  <c r="G378" i="20"/>
  <c r="F378" i="20"/>
  <c r="G402" i="20"/>
  <c r="F402" i="20"/>
  <c r="G406" i="20"/>
  <c r="F406" i="20"/>
  <c r="F316" i="20"/>
  <c r="F377" i="20"/>
  <c r="F388" i="20"/>
  <c r="F396" i="20"/>
  <c r="F405" i="20"/>
  <c r="G426" i="20"/>
  <c r="F90" i="20"/>
  <c r="G52" i="20"/>
  <c r="G81" i="20"/>
  <c r="F81" i="20"/>
  <c r="E95" i="20"/>
  <c r="G102" i="20"/>
  <c r="F102" i="20"/>
  <c r="G87" i="20"/>
  <c r="F87" i="20"/>
  <c r="E57" i="20"/>
  <c r="E350" i="20" s="1"/>
  <c r="E76" i="20"/>
  <c r="G73" i="20"/>
  <c r="F73" i="20"/>
  <c r="G89" i="20"/>
  <c r="F89" i="20"/>
  <c r="F130" i="20"/>
  <c r="F23" i="20"/>
  <c r="F52" i="20"/>
  <c r="F117" i="20"/>
  <c r="E67" i="20"/>
  <c r="E108" i="20"/>
  <c r="E37" i="20"/>
  <c r="G23" i="20"/>
  <c r="F64" i="20"/>
  <c r="F70" i="20"/>
  <c r="F103" i="20"/>
  <c r="F156" i="20"/>
  <c r="F161" i="20"/>
  <c r="G345" i="20" l="1"/>
  <c r="F350" i="20"/>
  <c r="G350" i="20"/>
  <c r="G72" i="20"/>
  <c r="F72" i="20"/>
  <c r="F108" i="20"/>
  <c r="G108" i="20"/>
  <c r="G76" i="20"/>
  <c r="F76" i="20"/>
  <c r="G96" i="20"/>
  <c r="F96" i="20"/>
  <c r="F57" i="20"/>
  <c r="G57" i="20"/>
  <c r="F37" i="20"/>
  <c r="G37" i="20"/>
  <c r="G138" i="20"/>
  <c r="F138" i="20"/>
  <c r="G95" i="20"/>
  <c r="F95" i="20"/>
  <c r="F153" i="20"/>
  <c r="G132" i="20"/>
  <c r="F132" i="20"/>
  <c r="G67" i="20"/>
  <c r="F67" i="20"/>
  <c r="F158" i="20"/>
  <c r="E109" i="20"/>
  <c r="G109" i="20" s="1"/>
  <c r="E160" i="20" l="1"/>
  <c r="F109" i="20"/>
  <c r="G160" i="20" l="1"/>
  <c r="F160" i="20"/>
</calcChain>
</file>

<file path=xl/sharedStrings.xml><?xml version="1.0" encoding="utf-8"?>
<sst xmlns="http://schemas.openxmlformats.org/spreadsheetml/2006/main" count="2297" uniqueCount="711">
  <si>
    <t>к приказу Минэнерго России</t>
  </si>
  <si>
    <t>МВт</t>
  </si>
  <si>
    <t>Причины отклонений</t>
  </si>
  <si>
    <t>%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</si>
  <si>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</si>
  <si>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</si>
  <si>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</si>
  <si>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</si>
  <si>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</si>
  <si>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</si>
  <si>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</si>
  <si>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</si>
  <si>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</si>
  <si>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</si>
  <si>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</si>
  <si>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</si>
  <si>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</si>
  <si>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</si>
  <si>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</si>
  <si>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</si>
  <si>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</si>
  <si>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</si>
  <si>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</si>
  <si>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</si>
  <si>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</si>
  <si>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</si>
  <si>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</si>
  <si>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</si>
  <si>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</si>
  <si>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</si>
  <si>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                          полное наименование субъекта электроэнергетики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</si>
  <si>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</si>
  <si>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</si>
  <si>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</si>
  <si>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</si>
  <si>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</si>
  <si>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</si>
  <si>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</si>
  <si>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</si>
  <si>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</si>
  <si>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</si>
  <si>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</si>
  <si>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</si>
  <si>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</si>
  <si>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</si>
  <si>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</si>
  <si>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</si>
  <si>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</si>
  <si>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</si>
  <si>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</si>
  <si>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</si>
  <si>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</si>
  <si>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</si>
  <si>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</si>
  <si>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</si>
  <si>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</si>
  <si>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</si>
  <si>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</si>
  <si>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</si>
  <si>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</si>
  <si>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</si>
  <si>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</si>
  <si>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</si>
  <si>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</si>
  <si>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</si>
  <si>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</si>
  <si>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</si>
  <si>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</si>
  <si>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</si>
  <si>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</si>
  <si>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</si>
  <si>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</si>
  <si>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</si>
  <si>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</si>
  <si>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</si>
  <si>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</si>
  <si>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</si>
  <si>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</si>
  <si>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</si>
  <si>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</si>
  <si>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</si>
  <si>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</si>
  <si>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</si>
  <si>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</si>
  <si>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</si>
  <si>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</si>
  <si>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</si>
  <si>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</si>
  <si>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</si>
  <si>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</si>
  <si>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</si>
  <si>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</si>
  <si>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</si>
  <si>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</si>
  <si>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</si>
  <si>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</si>
  <si>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</si>
  <si>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</si>
  <si>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</si>
  <si>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</si>
  <si>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</si>
  <si>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</si>
  <si>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</si>
  <si>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</si>
  <si>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</si>
  <si>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</si>
  <si>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</si>
  <si>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</si>
  <si>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</si>
  <si>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</si>
  <si>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</si>
  <si>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</si>
  <si>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</si>
  <si>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</si>
  <si>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</si>
  <si>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</si>
  <si>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</si>
  <si>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</si>
  <si>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</si>
  <si>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</si>
  <si>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</si>
  <si>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</si>
  <si>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</si>
  <si>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</si>
  <si>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</si>
  <si>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</si>
  <si>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</si>
  <si>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</si>
  <si>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</si>
  <si>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</si>
  <si>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</si>
  <si>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</si>
  <si>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</si>
  <si>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</si>
  <si>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</si>
  <si>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</si>
  <si>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</si>
  <si>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</si>
  <si>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</si>
  <si>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</si>
  <si>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</si>
  <si>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</si>
  <si>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</si>
  <si>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</si>
  <si>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</si>
  <si>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</si>
  <si>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</si>
  <si>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</si>
  <si>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</si>
  <si>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</si>
  <si>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</si>
  <si>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</si>
  <si>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</si>
  <si>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</si>
  <si>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</si>
  <si>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</si>
  <si>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</si>
  <si>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</si>
  <si>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</si>
  <si>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</si>
  <si>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</si>
  <si>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</si>
  <si>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</si>
  <si>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</si>
  <si>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</si>
  <si>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</si>
  <si>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</si>
  <si>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</si>
  <si>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</si>
  <si>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</si>
  <si>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</si>
  <si>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</si>
  <si>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</si>
  <si>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</si>
  <si>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</si>
  <si>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</si>
  <si>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</si>
  <si>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</si>
  <si>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</si>
  <si>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</si>
  <si>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</si>
  <si>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</si>
  <si>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</si>
  <si>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</si>
  <si>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</si>
  <si>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</si>
  <si>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</si>
  <si>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</si>
  <si>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</si>
  <si>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</si>
  <si>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</si>
  <si>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</si>
  <si>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</si>
  <si>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</si>
  <si>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</si>
  <si>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</si>
  <si>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</si>
  <si>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</si>
  <si>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</si>
  <si>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</si>
  <si>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</si>
  <si>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</si>
  <si>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</si>
  <si>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</si>
  <si>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</si>
  <si>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</si>
  <si>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</si>
  <si>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</si>
  <si>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</si>
  <si>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</si>
  <si>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</si>
  <si>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</si>
  <si>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</si>
  <si>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</si>
  <si>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</si>
  <si>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</si>
  <si>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</si>
  <si>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</si>
  <si>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</si>
  <si>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</si>
  <si>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</si>
  <si>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</si>
  <si>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</si>
  <si>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</si>
  <si>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</si>
  <si>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</si>
  <si>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</si>
  <si>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</si>
  <si>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</si>
  <si>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</si>
  <si>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</si>
  <si>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</si>
  <si>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</si>
  <si>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</si>
  <si>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</si>
  <si>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</si>
  <si>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</si>
  <si>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</si>
  <si>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</si>
  <si>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</si>
  <si>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</si>
  <si>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</si>
  <si>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</si>
  <si>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</si>
  <si>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</si>
  <si>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</si>
  <si>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</si>
  <si>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</si>
  <si>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</si>
  <si>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</si>
  <si>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</si>
  <si>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</si>
  <si>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</si>
  <si>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</si>
  <si>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</si>
  <si>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</si>
  <si>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</si>
  <si>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</si>
  <si>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</si>
  <si>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</si>
  <si>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</si>
  <si>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</si>
  <si>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</si>
  <si>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</si>
  <si>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</si>
  <si>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</si>
  <si>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</si>
  <si>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</si>
  <si>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</si>
  <si>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</si>
  <si>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</si>
  <si>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</si>
  <si>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</si>
  <si>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</si>
  <si>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</si>
  <si>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</si>
  <si>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</si>
  <si>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</si>
  <si>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</si>
  <si>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</si>
  <si>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</si>
  <si>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</si>
  <si>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</si>
  <si>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</si>
  <si>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</si>
  <si>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</si>
  <si>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</si>
  <si>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</si>
  <si>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</si>
  <si>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</si>
  <si>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</si>
  <si>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</si>
  <si>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</si>
  <si>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</si>
  <si>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</si>
  <si>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</si>
  <si>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</si>
  <si>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</si>
  <si>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</si>
  <si>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</si>
  <si>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</si>
  <si>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</si>
  <si>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</si>
  <si>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</si>
  <si>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</si>
  <si>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</si>
  <si>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</si>
  <si>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</si>
  <si>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</si>
  <si>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</si>
  <si>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</si>
  <si>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</si>
  <si>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</si>
  <si>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</si>
  <si>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</si>
  <si>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</si>
  <si>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</si>
  <si>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</si>
  <si>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</si>
  <si>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</si>
  <si>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</si>
  <si>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</si>
  <si>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</si>
  <si>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</si>
  <si>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</si>
  <si>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</si>
  <si>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</si>
  <si>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</si>
  <si>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</si>
  <si>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</si>
  <si>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</si>
  <si>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</si>
  <si>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</si>
  <si>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</si>
  <si>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</si>
  <si>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</si>
  <si>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</si>
  <si>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</si>
  <si>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</si>
  <si>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</si>
  <si>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</si>
  <si>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</si>
  <si>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</si>
  <si>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</si>
  <si>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</si>
  <si>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</si>
  <si>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</si>
  <si>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</si>
  <si>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</si>
  <si>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</si>
  <si>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</si>
  <si>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</si>
  <si>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</si>
  <si>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</si>
  <si>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</si>
  <si>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</si>
  <si>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</si>
  <si>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</si>
  <si>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</si>
  <si>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</si>
  <si>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</si>
  <si>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</si>
  <si>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</si>
  <si>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</si>
  <si>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</si>
  <si>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</si>
  <si>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</si>
  <si>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</si>
  <si>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</si>
  <si>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</si>
  <si>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</si>
  <si>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</si>
  <si>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</si>
  <si>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</si>
  <si>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</si>
  <si>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</si>
  <si>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</si>
  <si>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</si>
  <si>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</si>
  <si>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</si>
  <si>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</si>
  <si>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</si>
  <si>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</si>
  <si>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</si>
  <si>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</si>
  <si>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</si>
  <si>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</si>
  <si>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</si>
  <si>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</si>
  <si>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</si>
  <si>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</si>
  <si>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</si>
  <si>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</si>
  <si>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</si>
  <si>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</si>
  <si>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</si>
  <si>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</si>
  <si>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</si>
  <si>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</si>
  <si>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</si>
  <si>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</si>
  <si>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</si>
  <si>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</si>
  <si>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</si>
  <si>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</si>
  <si>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</si>
  <si>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</si>
  <si>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</si>
  <si>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</si>
  <si>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</si>
  <si>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</si>
  <si>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</si>
  <si>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</si>
  <si>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</si>
  <si>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</si>
  <si>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</si>
  <si>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</si>
  <si>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</si>
  <si>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</si>
  <si>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</si>
  <si>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</si>
  <si>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</si>
  <si>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</si>
  <si>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</si>
  <si>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</si>
  <si>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</si>
  <si>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</si>
  <si>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</si>
  <si>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</si>
  <si>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</si>
  <si>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</si>
  <si>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</si>
  <si>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</si>
  <si>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</si>
  <si>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</si>
  <si>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</si>
  <si>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</si>
  <si>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</si>
  <si>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</si>
  <si>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</si>
  <si>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</si>
  <si>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</si>
  <si>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</si>
  <si>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</si>
  <si>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</si>
  <si>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</si>
  <si>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</si>
  <si>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</si>
  <si>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</si>
  <si>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</si>
  <si>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</si>
  <si>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</si>
  <si>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</si>
  <si>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</si>
  <si>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</si>
  <si>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</si>
  <si>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</si>
  <si>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</si>
  <si>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</si>
  <si>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</si>
  <si>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</si>
  <si>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</si>
  <si>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</si>
  <si>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</si>
  <si>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</si>
  <si>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</si>
  <si>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</si>
  <si>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</si>
  <si>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</si>
  <si>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</si>
  <si>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</si>
  <si>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</si>
  <si>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</si>
  <si>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</si>
  <si>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</si>
  <si>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</si>
  <si>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</si>
  <si>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</si>
  <si>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</si>
  <si>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</si>
  <si>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</si>
  <si>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</si>
  <si>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</si>
  <si>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</si>
  <si>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</si>
  <si>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</si>
  <si>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</si>
  <si>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</si>
  <si>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</si>
  <si>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</si>
  <si>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</si>
  <si>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</si>
  <si>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</si>
  <si>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</si>
  <si>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</si>
  <si>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</si>
  <si>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</si>
  <si>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</si>
  <si>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</si>
  <si>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</si>
  <si>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</si>
  <si>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</si>
  <si>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</si>
  <si>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</si>
  <si>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</si>
  <si>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</si>
  <si>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</si>
  <si>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</si>
  <si>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</si>
  <si>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</si>
  <si>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</si>
  <si>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</si>
  <si>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</si>
  <si>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</si>
  <si>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</si>
  <si>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</si>
  <si>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</si>
  <si>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</si>
  <si>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</si>
  <si>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</si>
  <si>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</si>
  <si>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</si>
  <si>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</si>
  <si>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</si>
  <si>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</si>
  <si>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</si>
  <si>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</si>
  <si>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</si>
  <si>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</si>
  <si>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</si>
  <si>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</si>
  <si>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</si>
  <si>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</si>
  <si>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</si>
  <si>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</si>
  <si>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</si>
  <si>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</si>
  <si>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</si>
  <si>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</si>
  <si>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</si>
  <si>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</si>
  <si>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</si>
  <si>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</si>
  <si>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</si>
  <si>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</si>
  <si>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</si>
  <si>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</si>
  <si>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</si>
  <si>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</si>
  <si>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</si>
  <si>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</si>
  <si>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</si>
  <si>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</si>
  <si>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</si>
  <si>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</si>
  <si>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</si>
  <si>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</si>
  <si>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</si>
  <si>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</si>
  <si>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</si>
  <si>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</si>
  <si>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</si>
  <si>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</si>
  <si>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</si>
  <si>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</si>
  <si>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</si>
  <si>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</si>
  <si>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</si>
  <si>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</si>
  <si>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</si>
  <si>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</si>
  <si>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</si>
  <si>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</si>
  <si>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</si>
  <si>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</si>
  <si>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</si>
  <si>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</si>
  <si>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</si>
  <si>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</si>
  <si>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</si>
  <si>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</si>
  <si>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</si>
  <si>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</si>
  <si>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</si>
  <si>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</si>
  <si>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</si>
  <si>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</si>
  <si>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</si>
  <si>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</si>
  <si>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</si>
  <si>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</si>
  <si>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</si>
  <si>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</si>
  <si>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</si>
  <si>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</si>
  <si>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</si>
  <si>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</si>
  <si>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</si>
  <si>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</si>
  <si>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</si>
  <si>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</si>
  <si>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</si>
  <si>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</si>
  <si>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</si>
  <si>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</si>
  <si>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</si>
  <si>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</si>
  <si>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</si>
  <si>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</si>
  <si>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</si>
  <si>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</si>
  <si>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</si>
  <si>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</si>
  <si>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</si>
  <si>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</si>
  <si>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</si>
  <si>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</si>
  <si>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</si>
  <si>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</si>
  <si>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</si>
  <si>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</si>
  <si>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</si>
  <si>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</si>
  <si>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</si>
  <si>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</si>
  <si>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</si>
  <si>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</si>
  <si>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</si>
  <si>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</si>
  <si>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</si>
  <si>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</si>
  <si>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</si>
  <si>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</si>
  <si>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</si>
  <si>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</si>
  <si>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</si>
  <si>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</si>
  <si>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</si>
  <si>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</si>
  <si>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</si>
  <si>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</si>
  <si>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</si>
  <si>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</si>
  <si>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</si>
  <si>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</si>
  <si>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</si>
  <si>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</si>
  <si>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</si>
  <si>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</si>
  <si>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</si>
  <si>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</si>
  <si>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</si>
  <si>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</si>
  <si>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</si>
  <si>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</si>
  <si>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</si>
  <si>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</si>
  <si>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</si>
  <si>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</si>
  <si>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</si>
  <si>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</si>
  <si>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</si>
  <si>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</si>
  <si>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</si>
  <si>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</si>
  <si>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</si>
  <si>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</si>
  <si>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</si>
  <si>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</si>
  <si>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</si>
  <si>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</si>
  <si>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</si>
  <si>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</si>
  <si>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</si>
  <si>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</si>
  <si>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</si>
  <si>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</si>
  <si>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</si>
  <si>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</si>
  <si>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</si>
  <si>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</si>
  <si>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</si>
  <si>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</si>
  <si>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</si>
  <si>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</si>
  <si>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</si>
  <si>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</si>
  <si>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 xml:space="preserve"> </t>
  </si>
  <si>
    <t>Отклонение от плановых значений по итогам отчетного периода</t>
  </si>
  <si>
    <t>Приложение № 20</t>
  </si>
  <si>
    <t>от « 25 » апреля 2018 г. № 320</t>
  </si>
  <si>
    <t>млн. рублей</t>
  </si>
  <si>
    <t>чел.</t>
  </si>
  <si>
    <t>Форма 20. Отчет об исполнении финансового плана субъекта электроэнергетики (квартальный)</t>
  </si>
  <si>
    <t>нд</t>
  </si>
  <si>
    <t>с учетом фактически размещенных денежных средств</t>
  </si>
  <si>
    <t>кредитные средства на финансирование операционной деятельнности не привлекались ввиду отсутствия потребности</t>
  </si>
  <si>
    <t>вновь заключенные договоры</t>
  </si>
  <si>
    <t>с учетом увеличения поступления платы за ТП и роста обязательств по ТП</t>
  </si>
  <si>
    <t>Субъект Российской Федерации: Калининградская область</t>
  </si>
  <si>
    <t>электро и теплоэнергия на хоз.нужды</t>
  </si>
  <si>
    <t>вновь заключенные договоры по ТП, расчеты по обязательствам по аренде (ФСБУ 25/2018)</t>
  </si>
  <si>
    <t>расчеты по обязательствам по аренде (ФСБУ 25/2018)</t>
  </si>
  <si>
    <t>перенос срока оплаты на 2023 год в соответствии с Постановлением Правительства РФ от 29.04.2022 № 776</t>
  </si>
  <si>
    <t>Инвестиционная программа Акционерное общество "Россети Янтарь"</t>
  </si>
  <si>
    <t xml:space="preserve">                    Год раскрытия (предоставления) информации: 2023  год</t>
  </si>
  <si>
    <t>Утвержденные плановые значения показателей приведены в соответствии с  Приказом Минэнерго России  №28@ от 24.11.2022</t>
  </si>
  <si>
    <t>Факт 1 квартал</t>
  </si>
  <si>
    <t>Отчетный год 2023</t>
  </si>
  <si>
    <t>с учетом применения новых ФСБУ в части аренды (расходы отражены по статьям амортизация и % расходы)</t>
  </si>
  <si>
    <t>отражение доходов по переоценке финансовых вложений по текущей рыночной стоимости и прибыли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</si>
</sst>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"/>
    <numFmt numFmtId="169" formatCode="#,##0.0000"/>
    <numFmt numFmtId="170" formatCode="#,##0\ _₽"/>
    <numFmt numFmtId="171" formatCode="#,##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6" fontId="29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1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37" fillId="0" borderId="0" applyFont="0" applyFill="0" applyBorder="0" applyAlignment="0" applyProtection="0"/>
    <xf numFmtId="9" fontId="45" fillId="0" borderId="0" applyFont="0" applyFill="0" applyBorder="0" applyAlignment="0" applyProtection="0"/>
  </cellStyleXfs>
  <cellXfs count="171">
    <xf numFmtId="0" fontId="0" fillId="0" borderId="0" xfId="0"/>
    <xf numFmtId="0" fontId="30" fillId="0" borderId="0" xfId="37" applyFont="1" applyAlignment="1">
      <alignment horizontal="right"/>
    </xf>
    <xf numFmtId="49" fontId="35" fillId="24" borderId="0" xfId="56" applyNumberFormat="1" applyFont="1" applyFill="1" applyAlignment="1">
      <alignment horizontal="center" vertical="center"/>
    </xf>
    <xf numFmtId="0" fontId="9" fillId="24" borderId="0" xfId="56" applyFont="1" applyFill="1" applyAlignment="1">
      <alignment wrapText="1"/>
    </xf>
    <xf numFmtId="0" fontId="35" fillId="24" borderId="0" xfId="56" applyFont="1" applyFill="1" applyAlignment="1">
      <alignment horizontal="center" vertical="center" wrapText="1"/>
    </xf>
    <xf numFmtId="0" fontId="9" fillId="24" borderId="0" xfId="56" applyFont="1" applyFill="1" applyAlignment="1">
      <alignment horizontal="center" vertical="center" wrapText="1"/>
    </xf>
    <xf numFmtId="0" fontId="9" fillId="24" borderId="0" xfId="56" applyFont="1" applyFill="1"/>
    <xf numFmtId="49" fontId="39" fillId="0" borderId="11" xfId="56" applyNumberFormat="1" applyFont="1" applyFill="1" applyBorder="1" applyAlignment="1">
      <alignment horizontal="center" vertical="center"/>
    </xf>
    <xf numFmtId="0" fontId="39" fillId="0" borderId="11" xfId="56" applyFont="1" applyFill="1" applyBorder="1" applyAlignment="1">
      <alignment horizontal="center" vertical="center" wrapText="1"/>
    </xf>
    <xf numFmtId="0" fontId="39" fillId="24" borderId="23" xfId="56" applyFont="1" applyFill="1" applyBorder="1" applyAlignment="1">
      <alignment horizontal="center" vertical="center" wrapText="1"/>
    </xf>
    <xf numFmtId="0" fontId="39" fillId="0" borderId="24" xfId="56" applyFont="1" applyFill="1" applyBorder="1" applyAlignment="1">
      <alignment horizontal="center" vertical="center" wrapText="1"/>
    </xf>
    <xf numFmtId="0" fontId="9" fillId="24" borderId="0" xfId="56" applyFont="1" applyFill="1" applyAlignment="1">
      <alignment vertical="center"/>
    </xf>
    <xf numFmtId="49" fontId="35" fillId="0" borderId="17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vertical="center" wrapText="1"/>
    </xf>
    <xf numFmtId="0" fontId="35" fillId="0" borderId="19" xfId="56" applyFont="1" applyFill="1" applyBorder="1" applyAlignment="1">
      <alignment horizontal="center" vertical="center"/>
    </xf>
    <xf numFmtId="49" fontId="35" fillId="0" borderId="21" xfId="0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indent="1"/>
    </xf>
    <xf numFmtId="0" fontId="35" fillId="0" borderId="22" xfId="56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indent="3"/>
    </xf>
    <xf numFmtId="0" fontId="9" fillId="0" borderId="10" xfId="56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35" fillId="0" borderId="29" xfId="0" applyNumberFormat="1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3"/>
    </xf>
    <xf numFmtId="0" fontId="35" fillId="0" borderId="30" xfId="56" applyFont="1" applyFill="1" applyBorder="1" applyAlignment="1">
      <alignment horizontal="center" vertical="center"/>
    </xf>
    <xf numFmtId="0" fontId="9" fillId="24" borderId="18" xfId="0" applyFont="1" applyFill="1" applyBorder="1" applyAlignment="1">
      <alignment horizontal="left" vertical="center" wrapText="1" indent="1"/>
    </xf>
    <xf numFmtId="49" fontId="35" fillId="0" borderId="31" xfId="0" applyNumberFormat="1" applyFont="1" applyFill="1" applyBorder="1" applyAlignment="1">
      <alignment horizontal="center" vertical="center"/>
    </xf>
    <xf numFmtId="0" fontId="9" fillId="0" borderId="24" xfId="56" applyFont="1" applyFill="1" applyBorder="1" applyAlignment="1">
      <alignment horizontal="left" vertical="center" indent="3"/>
    </xf>
    <xf numFmtId="0" fontId="35" fillId="0" borderId="23" xfId="56" applyFont="1" applyFill="1" applyBorder="1" applyAlignment="1">
      <alignment horizontal="center" vertical="center"/>
    </xf>
    <xf numFmtId="49" fontId="35" fillId="0" borderId="33" xfId="0" applyNumberFormat="1" applyFont="1" applyFill="1" applyBorder="1" applyAlignment="1">
      <alignment horizontal="center" vertical="center"/>
    </xf>
    <xf numFmtId="0" fontId="35" fillId="0" borderId="34" xfId="56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wrapText="1"/>
    </xf>
    <xf numFmtId="0" fontId="9" fillId="0" borderId="24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6" applyFont="1" applyFill="1" applyBorder="1" applyAlignment="1">
      <alignment horizontal="left" vertical="center" indent="5"/>
    </xf>
    <xf numFmtId="0" fontId="9" fillId="0" borderId="24" xfId="56" applyFont="1" applyFill="1" applyBorder="1" applyAlignment="1">
      <alignment horizontal="left" vertical="center" indent="5"/>
    </xf>
    <xf numFmtId="0" fontId="9" fillId="0" borderId="24" xfId="0" applyFont="1" applyFill="1" applyBorder="1" applyAlignment="1">
      <alignment vertical="center" wrapText="1"/>
    </xf>
    <xf numFmtId="0" fontId="35" fillId="0" borderId="22" xfId="56" applyFont="1" applyFill="1" applyBorder="1" applyAlignment="1">
      <alignment horizontal="center" vertical="center" wrapText="1"/>
    </xf>
    <xf numFmtId="49" fontId="39" fillId="0" borderId="31" xfId="56" applyNumberFormat="1" applyFont="1" applyFill="1" applyBorder="1" applyAlignment="1">
      <alignment horizontal="center" vertical="center"/>
    </xf>
    <xf numFmtId="0" fontId="39" fillId="0" borderId="23" xfId="56" applyFont="1" applyFill="1" applyBorder="1" applyAlignment="1">
      <alignment horizontal="center" vertical="center" wrapText="1"/>
    </xf>
    <xf numFmtId="0" fontId="39" fillId="0" borderId="32" xfId="56" applyFont="1" applyFill="1" applyBorder="1" applyAlignment="1">
      <alignment horizontal="center" vertical="center" wrapText="1"/>
    </xf>
    <xf numFmtId="0" fontId="39" fillId="0" borderId="24" xfId="56" applyFont="1" applyFill="1" applyBorder="1" applyAlignment="1">
      <alignment horizontal="center" vertical="center"/>
    </xf>
    <xf numFmtId="0" fontId="41" fillId="0" borderId="23" xfId="56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0" fontId="9" fillId="0" borderId="10" xfId="56" applyFont="1" applyFill="1" applyBorder="1" applyAlignment="1">
      <alignment horizontal="left" vertical="center" indent="7"/>
    </xf>
    <xf numFmtId="0" fontId="36" fillId="24" borderId="0" xfId="57" applyFont="1" applyFill="1" applyAlignment="1">
      <alignment vertical="center" wrapText="1"/>
    </xf>
    <xf numFmtId="0" fontId="29" fillId="24" borderId="0" xfId="621" applyFont="1" applyFill="1" applyAlignment="1">
      <alignment vertical="center"/>
    </xf>
    <xf numFmtId="0" fontId="9" fillId="0" borderId="11" xfId="0" applyFont="1" applyFill="1" applyBorder="1" applyAlignment="1">
      <alignment horizontal="left" vertical="center" wrapText="1" indent="1"/>
    </xf>
    <xf numFmtId="0" fontId="35" fillId="0" borderId="19" xfId="56" applyFont="1" applyFill="1" applyBorder="1" applyAlignment="1">
      <alignment horizontal="center" vertical="center" wrapText="1"/>
    </xf>
    <xf numFmtId="49" fontId="35" fillId="0" borderId="21" xfId="56" applyNumberFormat="1" applyFont="1" applyFill="1" applyBorder="1" applyAlignment="1">
      <alignment horizontal="center" vertical="center"/>
    </xf>
    <xf numFmtId="49" fontId="35" fillId="0" borderId="31" xfId="56" applyNumberFormat="1" applyFont="1" applyFill="1" applyBorder="1" applyAlignment="1">
      <alignment horizontal="center" vertical="center"/>
    </xf>
    <xf numFmtId="0" fontId="9" fillId="0" borderId="24" xfId="56" applyFont="1" applyFill="1" applyBorder="1" applyAlignment="1">
      <alignment horizontal="left" vertical="center" wrapText="1" indent="3"/>
    </xf>
    <xf numFmtId="49" fontId="35" fillId="0" borderId="0" xfId="56" applyNumberFormat="1" applyFont="1" applyFill="1" applyAlignment="1">
      <alignment horizontal="center" vertical="center"/>
    </xf>
    <xf numFmtId="0" fontId="9" fillId="0" borderId="0" xfId="56" applyFont="1" applyFill="1" applyAlignment="1">
      <alignment wrapText="1"/>
    </xf>
    <xf numFmtId="0" fontId="35" fillId="0" borderId="0" xfId="56" applyFont="1" applyFill="1" applyAlignment="1">
      <alignment horizontal="center" vertical="center" wrapText="1"/>
    </xf>
    <xf numFmtId="0" fontId="9" fillId="0" borderId="0" xfId="56" applyFont="1" applyFill="1" applyAlignment="1">
      <alignment horizontal="center" vertical="center" wrapText="1"/>
    </xf>
    <xf numFmtId="0" fontId="9" fillId="0" borderId="0" xfId="56" applyFont="1" applyFill="1"/>
    <xf numFmtId="0" fontId="43" fillId="24" borderId="0" xfId="56" applyFont="1" applyFill="1"/>
    <xf numFmtId="0" fontId="9" fillId="0" borderId="12" xfId="0" applyFont="1" applyFill="1" applyBorder="1"/>
    <xf numFmtId="0" fontId="9" fillId="0" borderId="22" xfId="0" applyFont="1" applyFill="1" applyBorder="1" applyAlignment="1">
      <alignment horizontal="center" vertical="center"/>
    </xf>
    <xf numFmtId="49" fontId="35" fillId="0" borderId="13" xfId="56" applyNumberFormat="1" applyFont="1" applyFill="1" applyBorder="1" applyAlignment="1">
      <alignment horizontal="left" vertical="center"/>
    </xf>
    <xf numFmtId="0" fontId="43" fillId="0" borderId="10" xfId="56" applyFont="1" applyFill="1" applyBorder="1" applyAlignment="1">
      <alignment horizontal="center" vertical="center" wrapText="1"/>
    </xf>
    <xf numFmtId="0" fontId="43" fillId="0" borderId="14" xfId="56" applyFont="1" applyFill="1" applyBorder="1" applyAlignment="1">
      <alignment horizontal="center" vertical="center" wrapText="1"/>
    </xf>
    <xf numFmtId="3" fontId="9" fillId="0" borderId="28" xfId="56" applyNumberFormat="1" applyFont="1" applyFill="1" applyBorder="1" applyAlignment="1">
      <alignment horizontal="center" vertical="center"/>
    </xf>
    <xf numFmtId="3" fontId="9" fillId="0" borderId="16" xfId="56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3" xfId="56" applyNumberFormat="1" applyFont="1" applyFill="1" applyBorder="1" applyAlignment="1">
      <alignment horizontal="center" vertical="center"/>
    </xf>
    <xf numFmtId="3" fontId="9" fillId="0" borderId="32" xfId="56" applyNumberFormat="1" applyFont="1" applyFill="1" applyBorder="1" applyAlignment="1">
      <alignment horizontal="center" vertical="center"/>
    </xf>
    <xf numFmtId="3" fontId="9" fillId="0" borderId="15" xfId="56" applyNumberFormat="1" applyFont="1" applyFill="1" applyBorder="1" applyAlignment="1">
      <alignment horizontal="center" vertical="center"/>
    </xf>
    <xf numFmtId="168" fontId="9" fillId="0" borderId="32" xfId="56" applyNumberFormat="1" applyFont="1" applyFill="1" applyBorder="1" applyAlignment="1">
      <alignment horizontal="center" vertical="center"/>
    </xf>
    <xf numFmtId="9" fontId="9" fillId="0" borderId="16" xfId="623" applyFont="1" applyFill="1" applyBorder="1" applyAlignment="1">
      <alignment horizontal="center" vertical="center"/>
    </xf>
    <xf numFmtId="9" fontId="9" fillId="0" borderId="13" xfId="623" applyFont="1" applyFill="1" applyBorder="1" applyAlignment="1">
      <alignment horizontal="center" vertical="center"/>
    </xf>
    <xf numFmtId="9" fontId="9" fillId="0" borderId="32" xfId="623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3" fontId="9" fillId="0" borderId="28" xfId="56" applyNumberFormat="1" applyFont="1" applyFill="1" applyBorder="1" applyAlignment="1">
      <alignment horizontal="center" vertical="center" wrapText="1"/>
    </xf>
    <xf numFmtId="3" fontId="9" fillId="0" borderId="16" xfId="56" applyNumberFormat="1" applyFont="1" applyFill="1" applyBorder="1" applyAlignment="1">
      <alignment horizontal="center" vertical="center" wrapText="1"/>
    </xf>
    <xf numFmtId="4" fontId="9" fillId="24" borderId="18" xfId="0" applyNumberFormat="1" applyFont="1" applyFill="1" applyBorder="1" applyAlignment="1">
      <alignment horizontal="center" vertical="center"/>
    </xf>
    <xf numFmtId="9" fontId="9" fillId="24" borderId="18" xfId="104" applyFont="1" applyFill="1" applyBorder="1" applyAlignment="1">
      <alignment horizontal="center" vertical="center"/>
    </xf>
    <xf numFmtId="4" fontId="9" fillId="24" borderId="19" xfId="0" applyNumberFormat="1" applyFont="1" applyFill="1" applyBorder="1" applyAlignment="1">
      <alignment horizontal="center" vertical="center" wrapText="1"/>
    </xf>
    <xf numFmtId="4" fontId="9" fillId="24" borderId="10" xfId="0" applyNumberFormat="1" applyFont="1" applyFill="1" applyBorder="1" applyAlignment="1">
      <alignment horizontal="center" vertical="center"/>
    </xf>
    <xf numFmtId="9" fontId="9" fillId="24" borderId="10" xfId="104" applyFont="1" applyFill="1" applyBorder="1" applyAlignment="1">
      <alignment horizontal="center" vertical="center"/>
    </xf>
    <xf numFmtId="4" fontId="9" fillId="24" borderId="22" xfId="0" applyNumberFormat="1" applyFont="1" applyFill="1" applyBorder="1" applyAlignment="1">
      <alignment horizontal="center" vertical="center" wrapText="1"/>
    </xf>
    <xf numFmtId="4" fontId="9" fillId="24" borderId="24" xfId="0" applyNumberFormat="1" applyFont="1" applyFill="1" applyBorder="1" applyAlignment="1">
      <alignment horizontal="center" vertical="center"/>
    </xf>
    <xf numFmtId="9" fontId="9" fillId="24" borderId="11" xfId="104" applyFont="1" applyFill="1" applyBorder="1" applyAlignment="1">
      <alignment horizontal="center" vertical="center"/>
    </xf>
    <xf numFmtId="4" fontId="9" fillId="24" borderId="12" xfId="0" applyNumberFormat="1" applyFont="1" applyFill="1" applyBorder="1" applyAlignment="1">
      <alignment horizontal="center" vertical="center"/>
    </xf>
    <xf numFmtId="9" fontId="9" fillId="24" borderId="24" xfId="104" applyFont="1" applyFill="1" applyBorder="1" applyAlignment="1">
      <alignment horizontal="center" vertical="center"/>
    </xf>
    <xf numFmtId="9" fontId="9" fillId="24" borderId="12" xfId="104" applyFont="1" applyFill="1" applyBorder="1" applyAlignment="1">
      <alignment horizontal="center" vertical="center"/>
    </xf>
    <xf numFmtId="0" fontId="9" fillId="24" borderId="34" xfId="0" applyFont="1" applyFill="1" applyBorder="1" applyAlignment="1">
      <alignment horizontal="center" vertical="center" wrapText="1"/>
    </xf>
    <xf numFmtId="0" fontId="9" fillId="24" borderId="22" xfId="0" applyFont="1" applyFill="1" applyBorder="1" applyAlignment="1">
      <alignment horizontal="center" vertical="center" wrapText="1"/>
    </xf>
    <xf numFmtId="4" fontId="9" fillId="24" borderId="10" xfId="56" applyNumberFormat="1" applyFont="1" applyFill="1" applyBorder="1" applyAlignment="1">
      <alignment horizontal="center" vertical="center"/>
    </xf>
    <xf numFmtId="0" fontId="9" fillId="24" borderId="23" xfId="0" applyFont="1" applyFill="1" applyBorder="1" applyAlignment="1">
      <alignment horizontal="center" vertical="center" wrapText="1"/>
    </xf>
    <xf numFmtId="0" fontId="9" fillId="24" borderId="19" xfId="0" applyFont="1" applyFill="1" applyBorder="1" applyAlignment="1">
      <alignment horizontal="center" vertical="center" wrapText="1"/>
    </xf>
    <xf numFmtId="169" fontId="9" fillId="24" borderId="10" xfId="0" applyNumberFormat="1" applyFont="1" applyFill="1" applyBorder="1" applyAlignment="1">
      <alignment horizontal="center" vertical="center"/>
    </xf>
    <xf numFmtId="0" fontId="9" fillId="24" borderId="30" xfId="0" applyFont="1" applyFill="1" applyBorder="1" applyAlignment="1">
      <alignment horizontal="center" vertical="center" wrapText="1"/>
    </xf>
    <xf numFmtId="0" fontId="9" fillId="24" borderId="12" xfId="0" applyFont="1" applyFill="1" applyBorder="1" applyAlignment="1">
      <alignment horizontal="center" vertical="center"/>
    </xf>
    <xf numFmtId="3" fontId="9" fillId="24" borderId="10" xfId="0" applyNumberFormat="1" applyFont="1" applyFill="1" applyBorder="1" applyAlignment="1">
      <alignment horizontal="center" vertical="center"/>
    </xf>
    <xf numFmtId="3" fontId="9" fillId="24" borderId="10" xfId="104" applyNumberFormat="1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/>
    </xf>
    <xf numFmtId="3" fontId="9" fillId="24" borderId="24" xfId="0" applyNumberFormat="1" applyFont="1" applyFill="1" applyBorder="1" applyAlignment="1">
      <alignment horizontal="center" vertical="center"/>
    </xf>
    <xf numFmtId="164" fontId="9" fillId="24" borderId="23" xfId="622" applyNumberFormat="1" applyFont="1" applyFill="1" applyBorder="1" applyAlignment="1">
      <alignment horizontal="center" vertical="center" wrapText="1"/>
    </xf>
    <xf numFmtId="4" fontId="9" fillId="24" borderId="12" xfId="56" applyNumberFormat="1" applyFont="1" applyFill="1" applyBorder="1" applyAlignment="1">
      <alignment horizontal="center" vertical="center" wrapText="1"/>
    </xf>
    <xf numFmtId="9" fontId="9" fillId="24" borderId="12" xfId="104" applyFont="1" applyFill="1" applyBorder="1" applyAlignment="1">
      <alignment horizontal="center" vertical="center" wrapText="1"/>
    </xf>
    <xf numFmtId="164" fontId="9" fillId="24" borderId="34" xfId="56" applyNumberFormat="1" applyFont="1" applyFill="1" applyBorder="1" applyAlignment="1">
      <alignment horizontal="center" vertical="center" wrapText="1"/>
    </xf>
    <xf numFmtId="9" fontId="9" fillId="24" borderId="10" xfId="104" applyFont="1" applyFill="1" applyBorder="1" applyAlignment="1">
      <alignment horizontal="center" vertical="center" wrapText="1"/>
    </xf>
    <xf numFmtId="164" fontId="9" fillId="24" borderId="22" xfId="56" applyNumberFormat="1" applyFont="1" applyFill="1" applyBorder="1" applyAlignment="1">
      <alignment horizontal="center" vertical="center" wrapText="1"/>
    </xf>
    <xf numFmtId="4" fontId="9" fillId="24" borderId="10" xfId="0" applyNumberFormat="1" applyFont="1" applyFill="1" applyBorder="1" applyAlignment="1">
      <alignment horizontal="center" vertical="center" wrapText="1"/>
    </xf>
    <xf numFmtId="164" fontId="9" fillId="0" borderId="22" xfId="56" applyNumberFormat="1" applyFont="1" applyFill="1" applyBorder="1" applyAlignment="1">
      <alignment horizontal="center" vertical="center" wrapText="1"/>
    </xf>
    <xf numFmtId="3" fontId="9" fillId="24" borderId="10" xfId="56" applyNumberFormat="1" applyFont="1" applyFill="1" applyBorder="1" applyAlignment="1">
      <alignment horizontal="center" vertical="center"/>
    </xf>
    <xf numFmtId="3" fontId="9" fillId="24" borderId="10" xfId="0" applyNumberFormat="1" applyFont="1" applyFill="1" applyBorder="1" applyAlignment="1">
      <alignment horizontal="center" vertical="center" wrapText="1"/>
    </xf>
    <xf numFmtId="9" fontId="9" fillId="24" borderId="11" xfId="104" applyFont="1" applyFill="1" applyBorder="1" applyAlignment="1">
      <alignment horizontal="center" vertical="center" wrapText="1"/>
    </xf>
    <xf numFmtId="164" fontId="9" fillId="24" borderId="30" xfId="56" applyNumberFormat="1" applyFont="1" applyFill="1" applyBorder="1" applyAlignment="1">
      <alignment horizontal="center" vertical="center" wrapText="1"/>
    </xf>
    <xf numFmtId="3" fontId="9" fillId="24" borderId="18" xfId="56" applyNumberFormat="1" applyFont="1" applyFill="1" applyBorder="1" applyAlignment="1">
      <alignment horizontal="center" vertical="center" wrapText="1"/>
    </xf>
    <xf numFmtId="0" fontId="9" fillId="24" borderId="19" xfId="56" applyFont="1" applyFill="1" applyBorder="1" applyAlignment="1">
      <alignment horizontal="center" vertical="center" wrapText="1"/>
    </xf>
    <xf numFmtId="9" fontId="9" fillId="0" borderId="10" xfId="104" applyFont="1" applyFill="1" applyBorder="1" applyAlignment="1">
      <alignment horizontal="center" vertical="center"/>
    </xf>
    <xf numFmtId="0" fontId="9" fillId="0" borderId="22" xfId="56" applyFont="1" applyFill="1" applyBorder="1" applyAlignment="1">
      <alignment horizontal="center" vertical="center" wrapText="1"/>
    </xf>
    <xf numFmtId="3" fontId="9" fillId="0" borderId="10" xfId="56" applyNumberFormat="1" applyFont="1" applyFill="1" applyBorder="1" applyAlignment="1">
      <alignment horizontal="center" vertical="center" wrapText="1"/>
    </xf>
    <xf numFmtId="3" fontId="9" fillId="0" borderId="24" xfId="56" applyNumberFormat="1" applyFont="1" applyFill="1" applyBorder="1" applyAlignment="1">
      <alignment horizontal="center" vertical="center" wrapText="1"/>
    </xf>
    <xf numFmtId="9" fontId="9" fillId="0" borderId="24" xfId="104" applyFont="1" applyFill="1" applyBorder="1" applyAlignment="1">
      <alignment horizontal="center" vertical="center"/>
    </xf>
    <xf numFmtId="0" fontId="9" fillId="0" borderId="23" xfId="56" applyFont="1" applyFill="1" applyBorder="1" applyAlignment="1">
      <alignment horizontal="center" vertical="center" wrapText="1"/>
    </xf>
    <xf numFmtId="3" fontId="9" fillId="24" borderId="18" xfId="0" applyNumberFormat="1" applyFont="1" applyFill="1" applyBorder="1" applyAlignment="1">
      <alignment horizontal="center" vertical="center"/>
    </xf>
    <xf numFmtId="4" fontId="9" fillId="24" borderId="12" xfId="56" applyNumberFormat="1" applyFont="1" applyFill="1" applyBorder="1" applyAlignment="1">
      <alignment horizontal="center" vertical="center"/>
    </xf>
    <xf numFmtId="4" fontId="9" fillId="24" borderId="18" xfId="56" applyNumberFormat="1" applyFont="1" applyFill="1" applyBorder="1" applyAlignment="1">
      <alignment horizontal="center" vertical="center"/>
    </xf>
    <xf numFmtId="3" fontId="9" fillId="24" borderId="28" xfId="56" applyNumberFormat="1" applyFont="1" applyFill="1" applyBorder="1" applyAlignment="1">
      <alignment horizontal="center" vertical="center" wrapText="1"/>
    </xf>
    <xf numFmtId="170" fontId="9" fillId="24" borderId="10" xfId="56" applyNumberFormat="1" applyFont="1" applyFill="1" applyBorder="1" applyAlignment="1">
      <alignment horizontal="center" vertical="center"/>
    </xf>
    <xf numFmtId="9" fontId="9" fillId="24" borderId="10" xfId="104" applyNumberFormat="1" applyFont="1" applyFill="1" applyBorder="1" applyAlignment="1">
      <alignment horizontal="center" vertical="center"/>
    </xf>
    <xf numFmtId="4" fontId="9" fillId="0" borderId="28" xfId="56" applyNumberFormat="1" applyFont="1" applyFill="1" applyBorder="1" applyAlignment="1">
      <alignment horizontal="center" vertical="center"/>
    </xf>
    <xf numFmtId="4" fontId="9" fillId="0" borderId="16" xfId="56" applyNumberFormat="1" applyFont="1" applyFill="1" applyBorder="1" applyAlignment="1">
      <alignment horizontal="center" vertical="center"/>
    </xf>
    <xf numFmtId="4" fontId="9" fillId="0" borderId="13" xfId="56" applyNumberFormat="1" applyFont="1" applyFill="1" applyBorder="1" applyAlignment="1">
      <alignment horizontal="center" vertical="center"/>
    </xf>
    <xf numFmtId="4" fontId="9" fillId="0" borderId="32" xfId="56" applyNumberFormat="1" applyFont="1" applyFill="1" applyBorder="1" applyAlignment="1">
      <alignment horizontal="center" vertical="center"/>
    </xf>
    <xf numFmtId="4" fontId="9" fillId="0" borderId="15" xfId="56" applyNumberFormat="1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1"/>
    </xf>
    <xf numFmtId="4" fontId="9" fillId="24" borderId="16" xfId="56" applyNumberFormat="1" applyFont="1" applyFill="1" applyBorder="1" applyAlignment="1">
      <alignment horizontal="center" vertical="center"/>
    </xf>
    <xf numFmtId="171" fontId="9" fillId="24" borderId="10" xfId="56" applyNumberFormat="1" applyFont="1" applyFill="1" applyBorder="1" applyAlignment="1">
      <alignment horizontal="center" vertical="center"/>
    </xf>
    <xf numFmtId="0" fontId="30" fillId="24" borderId="0" xfId="0" applyFont="1" applyFill="1" applyAlignment="1">
      <alignment horizontal="right" vertical="center"/>
    </xf>
    <xf numFmtId="0" fontId="30" fillId="24" borderId="0" xfId="0" applyFont="1" applyFill="1" applyAlignment="1">
      <alignment horizontal="justify" vertical="center"/>
    </xf>
    <xf numFmtId="3" fontId="9" fillId="0" borderId="24" xfId="0" applyNumberFormat="1" applyFont="1" applyFill="1" applyBorder="1" applyAlignment="1">
      <alignment horizontal="center" vertical="center"/>
    </xf>
    <xf numFmtId="0" fontId="30" fillId="24" borderId="0" xfId="0" applyFont="1" applyFill="1" applyAlignment="1">
      <alignment horizontal="justify"/>
    </xf>
    <xf numFmtId="4" fontId="9" fillId="0" borderId="10" xfId="56" applyNumberFormat="1" applyFont="1" applyFill="1" applyBorder="1" applyAlignment="1">
      <alignment horizontal="center" vertical="center" wrapText="1"/>
    </xf>
    <xf numFmtId="0" fontId="43" fillId="24" borderId="0" xfId="0" applyFont="1" applyFill="1" applyAlignment="1">
      <alignment horizontal="center" vertical="top"/>
    </xf>
    <xf numFmtId="0" fontId="35" fillId="0" borderId="0" xfId="56" applyNumberFormat="1" applyFont="1" applyFill="1" applyAlignment="1">
      <alignment horizontal="left" vertical="top" wrapText="1"/>
    </xf>
    <xf numFmtId="0" fontId="9" fillId="0" borderId="37" xfId="56" applyFont="1" applyFill="1" applyBorder="1" applyAlignment="1">
      <alignment horizontal="left" vertical="center" wrapText="1"/>
    </xf>
    <xf numFmtId="0" fontId="9" fillId="0" borderId="20" xfId="56" applyFont="1" applyFill="1" applyBorder="1" applyAlignment="1">
      <alignment horizontal="left" vertical="center" wrapText="1"/>
    </xf>
    <xf numFmtId="49" fontId="35" fillId="0" borderId="0" xfId="56" applyNumberFormat="1" applyFont="1" applyFill="1" applyAlignment="1">
      <alignment horizontal="left" vertical="center"/>
    </xf>
    <xf numFmtId="49" fontId="40" fillId="0" borderId="25" xfId="56" applyNumberFormat="1" applyFont="1" applyFill="1" applyBorder="1" applyAlignment="1">
      <alignment horizontal="center" vertical="center"/>
    </xf>
    <xf numFmtId="49" fontId="40" fillId="0" borderId="26" xfId="56" applyNumberFormat="1" applyFont="1" applyFill="1" applyBorder="1" applyAlignment="1">
      <alignment horizontal="center" vertical="center"/>
    </xf>
    <xf numFmtId="49" fontId="40" fillId="0" borderId="27" xfId="56" applyNumberFormat="1" applyFont="1" applyFill="1" applyBorder="1" applyAlignment="1">
      <alignment horizontal="center" vertical="center"/>
    </xf>
    <xf numFmtId="0" fontId="38" fillId="0" borderId="35" xfId="56" applyFont="1" applyFill="1" applyBorder="1" applyAlignment="1">
      <alignment horizontal="center" vertical="center" wrapText="1"/>
    </xf>
    <xf numFmtId="0" fontId="38" fillId="0" borderId="0" xfId="56" applyFont="1" applyFill="1" applyBorder="1" applyAlignment="1">
      <alignment horizontal="center" vertical="center" wrapText="1"/>
    </xf>
    <xf numFmtId="0" fontId="38" fillId="0" borderId="36" xfId="56" applyFont="1" applyFill="1" applyBorder="1" applyAlignment="1">
      <alignment horizontal="center" vertical="center" wrapText="1"/>
    </xf>
    <xf numFmtId="0" fontId="38" fillId="24" borderId="0" xfId="56" applyFont="1" applyFill="1" applyAlignment="1">
      <alignment horizontal="center" vertical="center" wrapText="1"/>
    </xf>
    <xf numFmtId="49" fontId="35" fillId="0" borderId="0" xfId="56" applyNumberFormat="1" applyFont="1" applyFill="1" applyAlignment="1">
      <alignment horizontal="left" vertical="center" wrapText="1"/>
    </xf>
    <xf numFmtId="0" fontId="44" fillId="24" borderId="0" xfId="56" applyFont="1" applyFill="1" applyAlignment="1">
      <alignment horizontal="center" vertical="center" wrapText="1"/>
    </xf>
    <xf numFmtId="0" fontId="44" fillId="24" borderId="0" xfId="56" applyFont="1" applyFill="1" applyBorder="1" applyAlignment="1">
      <alignment horizontal="center" vertical="center" wrapText="1"/>
    </xf>
    <xf numFmtId="49" fontId="42" fillId="0" borderId="17" xfId="56" applyNumberFormat="1" applyFont="1" applyFill="1" applyBorder="1" applyAlignment="1">
      <alignment horizontal="center" vertical="center" wrapText="1"/>
    </xf>
    <xf numFmtId="49" fontId="42" fillId="0" borderId="21" xfId="56" applyNumberFormat="1" applyFont="1" applyFill="1" applyBorder="1" applyAlignment="1">
      <alignment horizontal="center" vertical="center" wrapText="1"/>
    </xf>
    <xf numFmtId="0" fontId="42" fillId="0" borderId="18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center" vertical="center" wrapText="1"/>
    </xf>
    <xf numFmtId="0" fontId="42" fillId="0" borderId="19" xfId="56" applyFont="1" applyFill="1" applyBorder="1" applyAlignment="1">
      <alignment horizontal="center" vertical="center" wrapText="1"/>
    </xf>
    <xf numFmtId="0" fontId="42" fillId="0" borderId="22" xfId="56" applyFont="1" applyFill="1" applyBorder="1" applyAlignment="1">
      <alignment horizontal="center" vertical="center" wrapText="1"/>
    </xf>
    <xf numFmtId="0" fontId="42" fillId="0" borderId="37" xfId="56" applyFont="1" applyFill="1" applyBorder="1" applyAlignment="1">
      <alignment horizontal="center" vertical="center" wrapText="1"/>
    </xf>
    <xf numFmtId="0" fontId="42" fillId="0" borderId="20" xfId="56" applyFont="1" applyFill="1" applyBorder="1" applyAlignment="1">
      <alignment horizontal="center" vertical="center" wrapText="1"/>
    </xf>
    <xf numFmtId="0" fontId="42" fillId="0" borderId="38" xfId="56" applyFont="1" applyFill="1" applyBorder="1" applyAlignment="1">
      <alignment horizontal="center" vertical="center" wrapText="1"/>
    </xf>
    <xf numFmtId="0" fontId="43" fillId="0" borderId="39" xfId="56" applyFont="1" applyFill="1" applyBorder="1" applyAlignment="1">
      <alignment horizontal="center" vertical="center" wrapText="1"/>
    </xf>
    <xf numFmtId="0" fontId="43" fillId="0" borderId="34" xfId="56" applyFont="1" applyFill="1" applyBorder="1" applyAlignment="1">
      <alignment horizontal="center" vertical="center" wrapText="1"/>
    </xf>
    <xf numFmtId="0" fontId="30" fillId="24" borderId="0" xfId="0" applyFont="1" applyFill="1" applyAlignment="1">
      <alignment horizontal="left" vertical="center"/>
    </xf>
    <xf numFmtId="0" fontId="30" fillId="24" borderId="0" xfId="0" applyFont="1" applyFill="1" applyAlignment="1">
      <alignment horizontal="center" vertical="center"/>
    </xf>
    <xf numFmtId="0" fontId="43" fillId="24" borderId="0" xfId="0" applyFont="1" applyFill="1" applyAlignment="1">
      <alignment horizontal="left" vertical="top"/>
    </xf>
    <xf numFmtId="0" fontId="30" fillId="24" borderId="0" xfId="0" applyFont="1" applyFill="1" applyAlignment="1">
      <alignment horizontal="left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Формат МЭ  - (кор  08 09 2010) 2" xfId="621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622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zoomScale="70" zoomScaleNormal="70" zoomScaleSheetLayoutView="90" workbookViewId="0">
      <selection activeCell="M12" sqref="M12"/>
    </sheetView>
  </sheetViews>
  <sheetFormatPr defaultRowHeight="15.75" x14ac:dyDescent="0.25"/>
  <cols>
    <col min="1" max="1" width="9.75" style="2" customWidth="1"/>
    <col min="2" max="2" width="73.75" style="3" customWidth="1"/>
    <col min="3" max="3" width="10.75" style="4" customWidth="1"/>
    <col min="4" max="4" width="10" style="4" customWidth="1"/>
    <col min="5" max="6" width="10" style="5" customWidth="1"/>
    <col min="7" max="7" width="9.5" style="6" customWidth="1"/>
    <col min="8" max="8" width="27.875" style="6" customWidth="1"/>
    <col min="9" max="16384" width="9" style="6"/>
  </cols>
  <sheetData>
    <row r="1" spans="1:8" ht="18.75" x14ac:dyDescent="0.25">
      <c r="H1" s="136" t="s">
        <v>689</v>
      </c>
    </row>
    <row r="2" spans="1:8" ht="18.75" x14ac:dyDescent="0.25">
      <c r="H2" s="136" t="s">
        <v>0</v>
      </c>
    </row>
    <row r="3" spans="1:8" ht="18.75" x14ac:dyDescent="0.3">
      <c r="H3" s="1" t="s">
        <v>690</v>
      </c>
    </row>
    <row r="4" spans="1:8" ht="18.75" x14ac:dyDescent="0.25">
      <c r="H4" s="136"/>
    </row>
    <row r="5" spans="1:8" ht="18.75" x14ac:dyDescent="0.25">
      <c r="H5" s="136"/>
    </row>
    <row r="6" spans="1:8" x14ac:dyDescent="0.25">
      <c r="A6" s="154" t="s">
        <v>693</v>
      </c>
      <c r="B6" s="154"/>
      <c r="C6" s="154"/>
      <c r="D6" s="154"/>
      <c r="E6" s="154"/>
      <c r="F6" s="154"/>
      <c r="G6" s="154"/>
      <c r="H6" s="154"/>
    </row>
    <row r="7" spans="1:8" ht="41.25" customHeight="1" x14ac:dyDescent="0.25">
      <c r="A7" s="155"/>
      <c r="B7" s="155"/>
      <c r="C7" s="155"/>
      <c r="D7" s="155"/>
      <c r="E7" s="155"/>
      <c r="F7" s="155"/>
      <c r="G7" s="155"/>
      <c r="H7" s="155"/>
    </row>
    <row r="9" spans="1:8" ht="18.75" x14ac:dyDescent="0.25">
      <c r="A9" s="167" t="s">
        <v>704</v>
      </c>
      <c r="B9" s="167"/>
    </row>
    <row r="10" spans="1:8" x14ac:dyDescent="0.25">
      <c r="B10" s="141" t="s">
        <v>30</v>
      </c>
    </row>
    <row r="11" spans="1:8" ht="18.75" x14ac:dyDescent="0.25">
      <c r="B11" s="137" t="s">
        <v>699</v>
      </c>
    </row>
    <row r="12" spans="1:8" ht="18.75" x14ac:dyDescent="0.25">
      <c r="A12" s="168" t="s">
        <v>705</v>
      </c>
      <c r="B12" s="168"/>
    </row>
    <row r="13" spans="1:8" ht="18.75" x14ac:dyDescent="0.25">
      <c r="B13" s="137"/>
    </row>
    <row r="14" spans="1:8" ht="18.75" customHeight="1" x14ac:dyDescent="0.25">
      <c r="A14" s="170" t="s">
        <v>706</v>
      </c>
      <c r="B14" s="170"/>
      <c r="C14" s="170"/>
      <c r="D14" s="170"/>
      <c r="E14" s="170"/>
      <c r="F14" s="170"/>
      <c r="G14" s="170"/>
      <c r="H14" s="170"/>
    </row>
    <row r="15" spans="1:8" x14ac:dyDescent="0.25">
      <c r="A15" s="169" t="s">
        <v>103</v>
      </c>
      <c r="B15" s="169"/>
    </row>
    <row r="16" spans="1:8" x14ac:dyDescent="0.25">
      <c r="A16" s="6"/>
      <c r="B16" s="6"/>
      <c r="C16" s="6"/>
      <c r="D16" s="6"/>
      <c r="E16" s="6"/>
      <c r="F16" s="6"/>
    </row>
    <row r="17" spans="1:10" ht="65.25" customHeight="1" x14ac:dyDescent="0.25">
      <c r="A17" s="6"/>
      <c r="B17" s="6"/>
      <c r="C17" s="6"/>
      <c r="D17" s="6"/>
      <c r="E17" s="6"/>
      <c r="F17" s="6"/>
      <c r="J17" s="6" t="s">
        <v>687</v>
      </c>
    </row>
    <row r="18" spans="1:10" ht="21" thickBot="1" x14ac:dyDescent="0.3">
      <c r="A18" s="152" t="s">
        <v>104</v>
      </c>
      <c r="B18" s="152"/>
      <c r="C18" s="152"/>
      <c r="D18" s="152"/>
      <c r="E18" s="152"/>
      <c r="F18" s="152"/>
      <c r="G18" s="152"/>
      <c r="H18" s="152"/>
    </row>
    <row r="19" spans="1:10" s="60" customFormat="1" ht="66" customHeight="1" x14ac:dyDescent="0.25">
      <c r="A19" s="156" t="s">
        <v>31</v>
      </c>
      <c r="B19" s="158" t="s">
        <v>32</v>
      </c>
      <c r="C19" s="160" t="s">
        <v>105</v>
      </c>
      <c r="D19" s="162" t="s">
        <v>708</v>
      </c>
      <c r="E19" s="163"/>
      <c r="F19" s="164" t="s">
        <v>688</v>
      </c>
      <c r="G19" s="163"/>
      <c r="H19" s="165" t="s">
        <v>2</v>
      </c>
    </row>
    <row r="20" spans="1:10" s="60" customFormat="1" ht="48" customHeight="1" x14ac:dyDescent="0.25">
      <c r="A20" s="157"/>
      <c r="B20" s="159"/>
      <c r="C20" s="161"/>
      <c r="D20" s="64" t="s">
        <v>685</v>
      </c>
      <c r="E20" s="65" t="s">
        <v>707</v>
      </c>
      <c r="F20" s="65" t="s">
        <v>686</v>
      </c>
      <c r="G20" s="64" t="s">
        <v>684</v>
      </c>
      <c r="H20" s="166"/>
    </row>
    <row r="21" spans="1:10" s="11" customFormat="1" ht="16.5" thickBot="1" x14ac:dyDescent="0.3">
      <c r="A21" s="7">
        <v>1</v>
      </c>
      <c r="B21" s="8">
        <v>2</v>
      </c>
      <c r="C21" s="9">
        <v>3</v>
      </c>
      <c r="D21" s="10">
        <v>4</v>
      </c>
      <c r="E21" s="7">
        <v>5</v>
      </c>
      <c r="F21" s="7" t="s">
        <v>683</v>
      </c>
      <c r="G21" s="8">
        <v>7</v>
      </c>
      <c r="H21" s="8">
        <v>8</v>
      </c>
      <c r="I21" s="6"/>
    </row>
    <row r="22" spans="1:10" s="11" customFormat="1" ht="19.5" thickBot="1" x14ac:dyDescent="0.3">
      <c r="A22" s="146" t="s">
        <v>106</v>
      </c>
      <c r="B22" s="147"/>
      <c r="C22" s="147"/>
      <c r="D22" s="147"/>
      <c r="E22" s="147"/>
      <c r="F22" s="147"/>
      <c r="G22" s="147"/>
      <c r="H22" s="148"/>
      <c r="I22" s="6"/>
    </row>
    <row r="23" spans="1:10" s="11" customFormat="1" x14ac:dyDescent="0.25">
      <c r="A23" s="12" t="s">
        <v>33</v>
      </c>
      <c r="B23" s="13" t="s">
        <v>107</v>
      </c>
      <c r="C23" s="14" t="s">
        <v>691</v>
      </c>
      <c r="D23" s="128">
        <v>8681.0361819209793</v>
      </c>
      <c r="E23" s="79">
        <v>2637.9912752330001</v>
      </c>
      <c r="F23" s="79">
        <f>IF(D23="нд","нд",E23-D23)</f>
        <v>-6043.0449066879792</v>
      </c>
      <c r="G23" s="80">
        <f>IF(D23="нд","нд",E23/D23-1)</f>
        <v>-0.69612023035604342</v>
      </c>
      <c r="H23" s="81" t="s">
        <v>694</v>
      </c>
      <c r="I23" s="6"/>
    </row>
    <row r="24" spans="1:10" s="11" customFormat="1" x14ac:dyDescent="0.25">
      <c r="A24" s="15" t="s">
        <v>34</v>
      </c>
      <c r="B24" s="16" t="s">
        <v>108</v>
      </c>
      <c r="C24" s="17" t="s">
        <v>691</v>
      </c>
      <c r="D24" s="129" t="s">
        <v>694</v>
      </c>
      <c r="E24" s="92" t="s">
        <v>694</v>
      </c>
      <c r="F24" s="82" t="str">
        <f t="shared" ref="F24:F87" si="0">IF(D24="нд","нд",E24-D24)</f>
        <v>нд</v>
      </c>
      <c r="G24" s="83" t="str">
        <f t="shared" ref="G24:G87" si="1">IF(D24="нд","нд",E24/D24-1)</f>
        <v>нд</v>
      </c>
      <c r="H24" s="84" t="s">
        <v>694</v>
      </c>
      <c r="I24" s="6"/>
    </row>
    <row r="25" spans="1:10" s="11" customFormat="1" ht="31.5" x14ac:dyDescent="0.25">
      <c r="A25" s="15" t="s">
        <v>36</v>
      </c>
      <c r="B25" s="18" t="s">
        <v>109</v>
      </c>
      <c r="C25" s="17" t="s">
        <v>691</v>
      </c>
      <c r="D25" s="129" t="s">
        <v>694</v>
      </c>
      <c r="E25" s="92" t="s">
        <v>694</v>
      </c>
      <c r="F25" s="82" t="str">
        <f t="shared" si="0"/>
        <v>нд</v>
      </c>
      <c r="G25" s="83" t="str">
        <f t="shared" si="1"/>
        <v>нд</v>
      </c>
      <c r="H25" s="84" t="s">
        <v>694</v>
      </c>
      <c r="I25" s="6"/>
    </row>
    <row r="26" spans="1:10" s="11" customFormat="1" ht="31.5" x14ac:dyDescent="0.25">
      <c r="A26" s="15" t="s">
        <v>49</v>
      </c>
      <c r="B26" s="18" t="s">
        <v>110</v>
      </c>
      <c r="C26" s="17" t="s">
        <v>691</v>
      </c>
      <c r="D26" s="129" t="s">
        <v>694</v>
      </c>
      <c r="E26" s="92" t="s">
        <v>694</v>
      </c>
      <c r="F26" s="82" t="str">
        <f t="shared" si="0"/>
        <v>нд</v>
      </c>
      <c r="G26" s="83" t="str">
        <f t="shared" si="1"/>
        <v>нд</v>
      </c>
      <c r="H26" s="84" t="s">
        <v>694</v>
      </c>
      <c r="I26" s="6"/>
    </row>
    <row r="27" spans="1:10" s="11" customFormat="1" ht="31.5" x14ac:dyDescent="0.25">
      <c r="A27" s="15" t="s">
        <v>50</v>
      </c>
      <c r="B27" s="18" t="s">
        <v>111</v>
      </c>
      <c r="C27" s="17" t="s">
        <v>691</v>
      </c>
      <c r="D27" s="129" t="s">
        <v>694</v>
      </c>
      <c r="E27" s="92" t="s">
        <v>694</v>
      </c>
      <c r="F27" s="82" t="str">
        <f t="shared" si="0"/>
        <v>нд</v>
      </c>
      <c r="G27" s="83" t="str">
        <f t="shared" si="1"/>
        <v>нд</v>
      </c>
      <c r="H27" s="84" t="s">
        <v>694</v>
      </c>
      <c r="I27" s="6"/>
    </row>
    <row r="28" spans="1:10" s="11" customFormat="1" x14ac:dyDescent="0.25">
      <c r="A28" s="15" t="s">
        <v>52</v>
      </c>
      <c r="B28" s="16" t="s">
        <v>112</v>
      </c>
      <c r="C28" s="17" t="s">
        <v>691</v>
      </c>
      <c r="D28" s="129" t="s">
        <v>694</v>
      </c>
      <c r="E28" s="92" t="s">
        <v>694</v>
      </c>
      <c r="F28" s="82" t="str">
        <f t="shared" si="0"/>
        <v>нд</v>
      </c>
      <c r="G28" s="83" t="str">
        <f t="shared" si="1"/>
        <v>нд</v>
      </c>
      <c r="H28" s="84" t="s">
        <v>694</v>
      </c>
      <c r="I28" s="6"/>
    </row>
    <row r="29" spans="1:10" s="11" customFormat="1" x14ac:dyDescent="0.25">
      <c r="A29" s="15" t="s">
        <v>75</v>
      </c>
      <c r="B29" s="16" t="s">
        <v>113</v>
      </c>
      <c r="C29" s="17" t="s">
        <v>691</v>
      </c>
      <c r="D29" s="129">
        <v>8130.0851967120798</v>
      </c>
      <c r="E29" s="82">
        <v>2575.2002731400003</v>
      </c>
      <c r="F29" s="82">
        <f t="shared" si="0"/>
        <v>-5554.8849235720791</v>
      </c>
      <c r="G29" s="83">
        <f t="shared" si="1"/>
        <v>-0.68325051818873339</v>
      </c>
      <c r="H29" s="84" t="s">
        <v>694</v>
      </c>
      <c r="I29" s="6"/>
    </row>
    <row r="30" spans="1:10" s="11" customFormat="1" ht="15.75" customHeight="1" x14ac:dyDescent="0.25">
      <c r="A30" s="15" t="s">
        <v>76</v>
      </c>
      <c r="B30" s="16" t="s">
        <v>114</v>
      </c>
      <c r="C30" s="17" t="s">
        <v>691</v>
      </c>
      <c r="D30" s="129" t="s">
        <v>694</v>
      </c>
      <c r="E30" s="92" t="s">
        <v>694</v>
      </c>
      <c r="F30" s="82" t="str">
        <f t="shared" si="0"/>
        <v>нд</v>
      </c>
      <c r="G30" s="83" t="str">
        <f t="shared" si="1"/>
        <v>нд</v>
      </c>
      <c r="H30" s="84" t="s">
        <v>694</v>
      </c>
      <c r="I30" s="6"/>
    </row>
    <row r="31" spans="1:10" s="11" customFormat="1" x14ac:dyDescent="0.25">
      <c r="A31" s="15" t="s">
        <v>115</v>
      </c>
      <c r="B31" s="16" t="s">
        <v>116</v>
      </c>
      <c r="C31" s="17" t="s">
        <v>691</v>
      </c>
      <c r="D31" s="129">
        <v>264.27921655200004</v>
      </c>
      <c r="E31" s="82">
        <v>36.361929575000076</v>
      </c>
      <c r="F31" s="82">
        <f t="shared" si="0"/>
        <v>-227.91728697699995</v>
      </c>
      <c r="G31" s="83">
        <f t="shared" si="1"/>
        <v>-0.86241093775966515</v>
      </c>
      <c r="H31" s="84" t="s">
        <v>694</v>
      </c>
      <c r="I31" s="6"/>
    </row>
    <row r="32" spans="1:10" s="11" customFormat="1" x14ac:dyDescent="0.25">
      <c r="A32" s="15" t="s">
        <v>117</v>
      </c>
      <c r="B32" s="16" t="s">
        <v>118</v>
      </c>
      <c r="C32" s="17" t="s">
        <v>691</v>
      </c>
      <c r="D32" s="129">
        <v>0</v>
      </c>
      <c r="E32" s="82">
        <v>0</v>
      </c>
      <c r="F32" s="82">
        <f t="shared" si="0"/>
        <v>0</v>
      </c>
      <c r="G32" s="83">
        <v>0</v>
      </c>
      <c r="H32" s="84" t="s">
        <v>694</v>
      </c>
      <c r="I32" s="6"/>
    </row>
    <row r="33" spans="1:9" s="11" customFormat="1" x14ac:dyDescent="0.25">
      <c r="A33" s="15" t="s">
        <v>119</v>
      </c>
      <c r="B33" s="16" t="s">
        <v>120</v>
      </c>
      <c r="C33" s="17" t="s">
        <v>691</v>
      </c>
      <c r="D33" s="129" t="s">
        <v>694</v>
      </c>
      <c r="E33" s="92" t="s">
        <v>694</v>
      </c>
      <c r="F33" s="82" t="str">
        <f t="shared" si="0"/>
        <v>нд</v>
      </c>
      <c r="G33" s="83" t="str">
        <f t="shared" si="1"/>
        <v>нд</v>
      </c>
      <c r="H33" s="84" t="s">
        <v>694</v>
      </c>
      <c r="I33" s="6"/>
    </row>
    <row r="34" spans="1:9" s="11" customFormat="1" ht="31.5" x14ac:dyDescent="0.25">
      <c r="A34" s="15" t="s">
        <v>121</v>
      </c>
      <c r="B34" s="18" t="s">
        <v>122</v>
      </c>
      <c r="C34" s="17" t="s">
        <v>691</v>
      </c>
      <c r="D34" s="129" t="s">
        <v>694</v>
      </c>
      <c r="E34" s="92" t="s">
        <v>694</v>
      </c>
      <c r="F34" s="82" t="str">
        <f t="shared" si="0"/>
        <v>нд</v>
      </c>
      <c r="G34" s="83" t="str">
        <f t="shared" si="1"/>
        <v>нд</v>
      </c>
      <c r="H34" s="84" t="s">
        <v>694</v>
      </c>
      <c r="I34" s="6"/>
    </row>
    <row r="35" spans="1:9" s="11" customFormat="1" x14ac:dyDescent="0.25">
      <c r="A35" s="15" t="s">
        <v>123</v>
      </c>
      <c r="B35" s="19" t="s">
        <v>47</v>
      </c>
      <c r="C35" s="17" t="s">
        <v>691</v>
      </c>
      <c r="D35" s="129" t="s">
        <v>694</v>
      </c>
      <c r="E35" s="92" t="s">
        <v>694</v>
      </c>
      <c r="F35" s="82" t="str">
        <f t="shared" si="0"/>
        <v>нд</v>
      </c>
      <c r="G35" s="83" t="str">
        <f t="shared" si="1"/>
        <v>нд</v>
      </c>
      <c r="H35" s="84" t="s">
        <v>694</v>
      </c>
      <c r="I35" s="6"/>
    </row>
    <row r="36" spans="1:9" s="11" customFormat="1" x14ac:dyDescent="0.25">
      <c r="A36" s="15" t="s">
        <v>124</v>
      </c>
      <c r="B36" s="19" t="s">
        <v>48</v>
      </c>
      <c r="C36" s="17" t="s">
        <v>691</v>
      </c>
      <c r="D36" s="129" t="s">
        <v>694</v>
      </c>
      <c r="E36" s="92" t="s">
        <v>694</v>
      </c>
      <c r="F36" s="82" t="str">
        <f t="shared" si="0"/>
        <v>нд</v>
      </c>
      <c r="G36" s="83" t="str">
        <f t="shared" si="1"/>
        <v>нд</v>
      </c>
      <c r="H36" s="84" t="s">
        <v>694</v>
      </c>
      <c r="I36" s="6"/>
    </row>
    <row r="37" spans="1:9" s="11" customFormat="1" x14ac:dyDescent="0.25">
      <c r="A37" s="15" t="s">
        <v>125</v>
      </c>
      <c r="B37" s="133" t="s">
        <v>126</v>
      </c>
      <c r="C37" s="17" t="s">
        <v>691</v>
      </c>
      <c r="D37" s="129">
        <v>286.67176865689947</v>
      </c>
      <c r="E37" s="82">
        <f>E23-E29-E31-E32</f>
        <v>26.429072517999785</v>
      </c>
      <c r="F37" s="82">
        <f t="shared" si="0"/>
        <v>-260.2426961388997</v>
      </c>
      <c r="G37" s="83">
        <f t="shared" si="1"/>
        <v>-0.90780720179798668</v>
      </c>
      <c r="H37" s="84" t="s">
        <v>694</v>
      </c>
      <c r="I37" s="6"/>
    </row>
    <row r="38" spans="1:9" s="11" customFormat="1" ht="31.5" x14ac:dyDescent="0.25">
      <c r="A38" s="15" t="s">
        <v>80</v>
      </c>
      <c r="B38" s="33" t="s">
        <v>127</v>
      </c>
      <c r="C38" s="17" t="s">
        <v>691</v>
      </c>
      <c r="D38" s="129">
        <v>7431.5676419672782</v>
      </c>
      <c r="E38" s="82">
        <v>1983.7442540399998</v>
      </c>
      <c r="F38" s="82">
        <f t="shared" si="0"/>
        <v>-5447.8233879272784</v>
      </c>
      <c r="G38" s="83">
        <f t="shared" si="1"/>
        <v>-0.73306516880268013</v>
      </c>
      <c r="H38" s="84" t="s">
        <v>694</v>
      </c>
      <c r="I38" s="6"/>
    </row>
    <row r="39" spans="1:9" s="11" customFormat="1" x14ac:dyDescent="0.25">
      <c r="A39" s="15" t="s">
        <v>82</v>
      </c>
      <c r="B39" s="16" t="s">
        <v>108</v>
      </c>
      <c r="C39" s="17" t="s">
        <v>691</v>
      </c>
      <c r="D39" s="129" t="s">
        <v>694</v>
      </c>
      <c r="E39" s="92" t="s">
        <v>694</v>
      </c>
      <c r="F39" s="82" t="str">
        <f t="shared" si="0"/>
        <v>нд</v>
      </c>
      <c r="G39" s="83" t="str">
        <f t="shared" si="1"/>
        <v>нд</v>
      </c>
      <c r="H39" s="84" t="s">
        <v>694</v>
      </c>
      <c r="I39" s="6"/>
    </row>
    <row r="40" spans="1:9" s="11" customFormat="1" ht="31.5" x14ac:dyDescent="0.25">
      <c r="A40" s="15" t="s">
        <v>128</v>
      </c>
      <c r="B40" s="20" t="s">
        <v>109</v>
      </c>
      <c r="C40" s="17" t="s">
        <v>691</v>
      </c>
      <c r="D40" s="129" t="s">
        <v>694</v>
      </c>
      <c r="E40" s="92" t="s">
        <v>694</v>
      </c>
      <c r="F40" s="82" t="str">
        <f t="shared" si="0"/>
        <v>нд</v>
      </c>
      <c r="G40" s="83" t="str">
        <f t="shared" si="1"/>
        <v>нд</v>
      </c>
      <c r="H40" s="84" t="s">
        <v>694</v>
      </c>
      <c r="I40" s="6"/>
    </row>
    <row r="41" spans="1:9" s="11" customFormat="1" ht="31.5" x14ac:dyDescent="0.25">
      <c r="A41" s="15" t="s">
        <v>129</v>
      </c>
      <c r="B41" s="20" t="s">
        <v>110</v>
      </c>
      <c r="C41" s="17" t="s">
        <v>691</v>
      </c>
      <c r="D41" s="129" t="s">
        <v>694</v>
      </c>
      <c r="E41" s="92" t="s">
        <v>694</v>
      </c>
      <c r="F41" s="82" t="str">
        <f t="shared" si="0"/>
        <v>нд</v>
      </c>
      <c r="G41" s="83" t="str">
        <f t="shared" si="1"/>
        <v>нд</v>
      </c>
      <c r="H41" s="84" t="s">
        <v>694</v>
      </c>
      <c r="I41" s="6"/>
    </row>
    <row r="42" spans="1:9" s="11" customFormat="1" ht="31.5" x14ac:dyDescent="0.25">
      <c r="A42" s="15" t="s">
        <v>130</v>
      </c>
      <c r="B42" s="20" t="s">
        <v>111</v>
      </c>
      <c r="C42" s="17" t="s">
        <v>691</v>
      </c>
      <c r="D42" s="129" t="s">
        <v>694</v>
      </c>
      <c r="E42" s="92" t="s">
        <v>694</v>
      </c>
      <c r="F42" s="82" t="str">
        <f t="shared" si="0"/>
        <v>нд</v>
      </c>
      <c r="G42" s="83" t="str">
        <f t="shared" si="1"/>
        <v>нд</v>
      </c>
      <c r="H42" s="84" t="s">
        <v>694</v>
      </c>
      <c r="I42" s="6"/>
    </row>
    <row r="43" spans="1:9" s="11" customFormat="1" x14ac:dyDescent="0.25">
      <c r="A43" s="15" t="s">
        <v>84</v>
      </c>
      <c r="B43" s="16" t="s">
        <v>112</v>
      </c>
      <c r="C43" s="17" t="s">
        <v>691</v>
      </c>
      <c r="D43" s="129" t="s">
        <v>694</v>
      </c>
      <c r="E43" s="92" t="s">
        <v>694</v>
      </c>
      <c r="F43" s="82" t="str">
        <f t="shared" si="0"/>
        <v>нд</v>
      </c>
      <c r="G43" s="83" t="str">
        <f t="shared" si="1"/>
        <v>нд</v>
      </c>
      <c r="H43" s="84" t="s">
        <v>694</v>
      </c>
      <c r="I43" s="6"/>
    </row>
    <row r="44" spans="1:9" s="11" customFormat="1" x14ac:dyDescent="0.25">
      <c r="A44" s="15" t="s">
        <v>86</v>
      </c>
      <c r="B44" s="16" t="s">
        <v>113</v>
      </c>
      <c r="C44" s="17" t="s">
        <v>691</v>
      </c>
      <c r="D44" s="129">
        <v>7175.710061258098</v>
      </c>
      <c r="E44" s="82">
        <v>1942.6390514600002</v>
      </c>
      <c r="F44" s="82">
        <f t="shared" si="0"/>
        <v>-5233.0710097980973</v>
      </c>
      <c r="G44" s="83">
        <f t="shared" si="1"/>
        <v>-0.72927570444235557</v>
      </c>
      <c r="H44" s="84" t="s">
        <v>694</v>
      </c>
      <c r="I44" s="6"/>
    </row>
    <row r="45" spans="1:9" s="11" customFormat="1" x14ac:dyDescent="0.25">
      <c r="A45" s="15" t="s">
        <v>87</v>
      </c>
      <c r="B45" s="16" t="s">
        <v>114</v>
      </c>
      <c r="C45" s="17" t="s">
        <v>691</v>
      </c>
      <c r="D45" s="129" t="s">
        <v>694</v>
      </c>
      <c r="E45" s="92" t="s">
        <v>694</v>
      </c>
      <c r="F45" s="82" t="str">
        <f t="shared" si="0"/>
        <v>нд</v>
      </c>
      <c r="G45" s="83" t="str">
        <f t="shared" si="1"/>
        <v>нд</v>
      </c>
      <c r="H45" s="84" t="s">
        <v>694</v>
      </c>
      <c r="I45" s="6"/>
    </row>
    <row r="46" spans="1:9" s="11" customFormat="1" x14ac:dyDescent="0.25">
      <c r="A46" s="15" t="s">
        <v>89</v>
      </c>
      <c r="B46" s="16" t="s">
        <v>116</v>
      </c>
      <c r="C46" s="17" t="s">
        <v>691</v>
      </c>
      <c r="D46" s="129">
        <v>75.61032132800382</v>
      </c>
      <c r="E46" s="82">
        <v>19.221394029999995</v>
      </c>
      <c r="F46" s="82">
        <f t="shared" si="0"/>
        <v>-56.388927298003821</v>
      </c>
      <c r="G46" s="83">
        <f t="shared" si="1"/>
        <v>-0.74578346325740363</v>
      </c>
      <c r="H46" s="84" t="s">
        <v>694</v>
      </c>
      <c r="I46" s="6"/>
    </row>
    <row r="47" spans="1:9" s="11" customFormat="1" x14ac:dyDescent="0.25">
      <c r="A47" s="15" t="s">
        <v>99</v>
      </c>
      <c r="B47" s="16" t="s">
        <v>118</v>
      </c>
      <c r="C47" s="17" t="s">
        <v>691</v>
      </c>
      <c r="D47" s="129">
        <v>0</v>
      </c>
      <c r="E47" s="82">
        <v>0</v>
      </c>
      <c r="F47" s="82">
        <f t="shared" si="0"/>
        <v>0</v>
      </c>
      <c r="G47" s="83" t="s">
        <v>694</v>
      </c>
      <c r="H47" s="84" t="s">
        <v>694</v>
      </c>
      <c r="I47" s="6"/>
    </row>
    <row r="48" spans="1:9" s="11" customFormat="1" ht="15.75" customHeight="1" x14ac:dyDescent="0.25">
      <c r="A48" s="15" t="s">
        <v>101</v>
      </c>
      <c r="B48" s="16" t="s">
        <v>120</v>
      </c>
      <c r="C48" s="17" t="s">
        <v>691</v>
      </c>
      <c r="D48" s="129" t="s">
        <v>694</v>
      </c>
      <c r="E48" s="92" t="s">
        <v>694</v>
      </c>
      <c r="F48" s="82" t="str">
        <f t="shared" si="0"/>
        <v>нд</v>
      </c>
      <c r="G48" s="83" t="str">
        <f t="shared" si="1"/>
        <v>нд</v>
      </c>
      <c r="H48" s="84" t="s">
        <v>694</v>
      </c>
      <c r="I48" s="6"/>
    </row>
    <row r="49" spans="1:10" s="11" customFormat="1" ht="31.5" x14ac:dyDescent="0.25">
      <c r="A49" s="15" t="s">
        <v>131</v>
      </c>
      <c r="B49" s="18" t="s">
        <v>122</v>
      </c>
      <c r="C49" s="17" t="s">
        <v>691</v>
      </c>
      <c r="D49" s="129" t="s">
        <v>694</v>
      </c>
      <c r="E49" s="92" t="s">
        <v>694</v>
      </c>
      <c r="F49" s="82" t="str">
        <f t="shared" si="0"/>
        <v>нд</v>
      </c>
      <c r="G49" s="83" t="str">
        <f t="shared" si="1"/>
        <v>нд</v>
      </c>
      <c r="H49" s="84" t="s">
        <v>694</v>
      </c>
      <c r="I49" s="6"/>
    </row>
    <row r="50" spans="1:10" s="11" customFormat="1" x14ac:dyDescent="0.25">
      <c r="A50" s="15" t="s">
        <v>132</v>
      </c>
      <c r="B50" s="20" t="s">
        <v>47</v>
      </c>
      <c r="C50" s="17" t="s">
        <v>691</v>
      </c>
      <c r="D50" s="129" t="s">
        <v>694</v>
      </c>
      <c r="E50" s="92" t="s">
        <v>694</v>
      </c>
      <c r="F50" s="82" t="str">
        <f t="shared" si="0"/>
        <v>нд</v>
      </c>
      <c r="G50" s="83" t="str">
        <f t="shared" si="1"/>
        <v>нд</v>
      </c>
      <c r="H50" s="84" t="s">
        <v>694</v>
      </c>
      <c r="I50" s="6"/>
    </row>
    <row r="51" spans="1:10" s="11" customFormat="1" x14ac:dyDescent="0.25">
      <c r="A51" s="15" t="s">
        <v>133</v>
      </c>
      <c r="B51" s="20" t="s">
        <v>48</v>
      </c>
      <c r="C51" s="17" t="s">
        <v>691</v>
      </c>
      <c r="D51" s="129" t="s">
        <v>694</v>
      </c>
      <c r="E51" s="92" t="s">
        <v>694</v>
      </c>
      <c r="F51" s="82" t="str">
        <f t="shared" si="0"/>
        <v>нд</v>
      </c>
      <c r="G51" s="83" t="str">
        <f t="shared" si="1"/>
        <v>нд</v>
      </c>
      <c r="H51" s="84" t="s">
        <v>694</v>
      </c>
      <c r="I51" s="6"/>
    </row>
    <row r="52" spans="1:10" s="11" customFormat="1" x14ac:dyDescent="0.25">
      <c r="A52" s="15" t="s">
        <v>134</v>
      </c>
      <c r="B52" s="16" t="s">
        <v>126</v>
      </c>
      <c r="C52" s="17" t="s">
        <v>691</v>
      </c>
      <c r="D52" s="129">
        <v>180.24725938117638</v>
      </c>
      <c r="E52" s="82">
        <f>E38-E44-E46-E47</f>
        <v>21.883808549999518</v>
      </c>
      <c r="F52" s="82">
        <f t="shared" si="0"/>
        <v>-158.36345083117686</v>
      </c>
      <c r="G52" s="83">
        <f t="shared" si="1"/>
        <v>-0.87859006220049696</v>
      </c>
      <c r="H52" s="84" t="s">
        <v>694</v>
      </c>
      <c r="I52" s="6"/>
    </row>
    <row r="53" spans="1:10" s="11" customFormat="1" x14ac:dyDescent="0.25">
      <c r="A53" s="15" t="s">
        <v>135</v>
      </c>
      <c r="B53" s="21" t="s">
        <v>136</v>
      </c>
      <c r="C53" s="17" t="s">
        <v>691</v>
      </c>
      <c r="D53" s="129">
        <v>1698.9427086262801</v>
      </c>
      <c r="E53" s="82">
        <v>596.96425700999998</v>
      </c>
      <c r="F53" s="82">
        <f t="shared" si="0"/>
        <v>-1101.9784516162802</v>
      </c>
      <c r="G53" s="83">
        <f t="shared" si="1"/>
        <v>-0.64862602253804691</v>
      </c>
      <c r="H53" s="84" t="s">
        <v>694</v>
      </c>
      <c r="I53" s="6"/>
    </row>
    <row r="54" spans="1:10" s="11" customFormat="1" x14ac:dyDescent="0.25">
      <c r="A54" s="15" t="s">
        <v>128</v>
      </c>
      <c r="B54" s="20" t="s">
        <v>137</v>
      </c>
      <c r="C54" s="17" t="s">
        <v>691</v>
      </c>
      <c r="D54" s="129" t="s">
        <v>694</v>
      </c>
      <c r="E54" s="92" t="s">
        <v>694</v>
      </c>
      <c r="F54" s="82" t="str">
        <f t="shared" si="0"/>
        <v>нд</v>
      </c>
      <c r="G54" s="83" t="str">
        <f t="shared" si="1"/>
        <v>нд</v>
      </c>
      <c r="H54" s="84" t="s">
        <v>694</v>
      </c>
      <c r="I54" s="6"/>
    </row>
    <row r="55" spans="1:10" s="11" customFormat="1" x14ac:dyDescent="0.25">
      <c r="A55" s="15" t="s">
        <v>129</v>
      </c>
      <c r="B55" s="19" t="s">
        <v>138</v>
      </c>
      <c r="C55" s="17" t="s">
        <v>691</v>
      </c>
      <c r="D55" s="129">
        <v>1401.5703045600001</v>
      </c>
      <c r="E55" s="82">
        <v>537.66738124999995</v>
      </c>
      <c r="F55" s="82">
        <f t="shared" si="0"/>
        <v>-863.90292331000012</v>
      </c>
      <c r="G55" s="83">
        <f t="shared" si="1"/>
        <v>-0.61638215400204865</v>
      </c>
      <c r="H55" s="84" t="s">
        <v>694</v>
      </c>
      <c r="I55" s="6"/>
    </row>
    <row r="56" spans="1:10" s="11" customFormat="1" x14ac:dyDescent="0.25">
      <c r="A56" s="15" t="s">
        <v>139</v>
      </c>
      <c r="B56" s="22" t="s">
        <v>140</v>
      </c>
      <c r="C56" s="17" t="s">
        <v>691</v>
      </c>
      <c r="D56" s="129">
        <v>1401.5703045600001</v>
      </c>
      <c r="E56" s="82">
        <f>E55</f>
        <v>537.66738124999995</v>
      </c>
      <c r="F56" s="82">
        <f>IF(D56="нд","нд",E56-D56)</f>
        <v>-863.90292331000012</v>
      </c>
      <c r="G56" s="83">
        <f>IF(D56="нд","нд",E56/D56-1)</f>
        <v>-0.61638215400204865</v>
      </c>
      <c r="H56" s="84" t="s">
        <v>694</v>
      </c>
      <c r="I56" s="6"/>
    </row>
    <row r="57" spans="1:10" s="11" customFormat="1" ht="31.5" x14ac:dyDescent="0.25">
      <c r="A57" s="15" t="s">
        <v>141</v>
      </c>
      <c r="B57" s="23" t="s">
        <v>142</v>
      </c>
      <c r="C57" s="17" t="s">
        <v>691</v>
      </c>
      <c r="D57" s="129">
        <v>1401.5703045600001</v>
      </c>
      <c r="E57" s="82">
        <f>E56</f>
        <v>537.66738124999995</v>
      </c>
      <c r="F57" s="82">
        <f t="shared" si="0"/>
        <v>-863.90292331000012</v>
      </c>
      <c r="G57" s="83">
        <f t="shared" si="1"/>
        <v>-0.61638215400204865</v>
      </c>
      <c r="H57" s="84" t="s">
        <v>694</v>
      </c>
      <c r="I57" s="6"/>
      <c r="J57" s="6"/>
    </row>
    <row r="58" spans="1:10" s="11" customFormat="1" x14ac:dyDescent="0.25">
      <c r="A58" s="15" t="s">
        <v>143</v>
      </c>
      <c r="B58" s="23" t="s">
        <v>144</v>
      </c>
      <c r="C58" s="17" t="s">
        <v>691</v>
      </c>
      <c r="D58" s="129" t="s">
        <v>694</v>
      </c>
      <c r="E58" s="92" t="s">
        <v>694</v>
      </c>
      <c r="F58" s="82" t="str">
        <f t="shared" si="0"/>
        <v>нд</v>
      </c>
      <c r="G58" s="83" t="str">
        <f t="shared" si="1"/>
        <v>нд</v>
      </c>
      <c r="H58" s="84" t="s">
        <v>694</v>
      </c>
      <c r="I58" s="6"/>
    </row>
    <row r="59" spans="1:10" s="11" customFormat="1" ht="15.75" customHeight="1" x14ac:dyDescent="0.25">
      <c r="A59" s="15" t="s">
        <v>145</v>
      </c>
      <c r="B59" s="22" t="s">
        <v>146</v>
      </c>
      <c r="C59" s="17" t="s">
        <v>691</v>
      </c>
      <c r="D59" s="129">
        <v>0</v>
      </c>
      <c r="E59" s="82">
        <v>0</v>
      </c>
      <c r="F59" s="82">
        <f t="shared" si="0"/>
        <v>0</v>
      </c>
      <c r="G59" s="83" t="s">
        <v>694</v>
      </c>
      <c r="H59" s="84" t="s">
        <v>694</v>
      </c>
      <c r="I59" s="6"/>
    </row>
    <row r="60" spans="1:10" s="11" customFormat="1" x14ac:dyDescent="0.25">
      <c r="A60" s="15" t="s">
        <v>130</v>
      </c>
      <c r="B60" s="19" t="s">
        <v>147</v>
      </c>
      <c r="C60" s="17" t="s">
        <v>691</v>
      </c>
      <c r="D60" s="129">
        <v>297.37240406628001</v>
      </c>
      <c r="E60" s="82">
        <v>46.858071989999999</v>
      </c>
      <c r="F60" s="82">
        <f t="shared" si="0"/>
        <v>-250.51433207628003</v>
      </c>
      <c r="G60" s="83">
        <f t="shared" si="1"/>
        <v>-0.84242629326305607</v>
      </c>
      <c r="H60" s="84" t="s">
        <v>694</v>
      </c>
      <c r="I60" s="6"/>
    </row>
    <row r="61" spans="1:10" s="11" customFormat="1" ht="31.5" x14ac:dyDescent="0.25">
      <c r="A61" s="15" t="s">
        <v>148</v>
      </c>
      <c r="B61" s="19" t="s">
        <v>149</v>
      </c>
      <c r="C61" s="17" t="s">
        <v>691</v>
      </c>
      <c r="D61" s="129">
        <v>0</v>
      </c>
      <c r="E61" s="82">
        <f>E53-E55-E60</f>
        <v>12.438803770000035</v>
      </c>
      <c r="F61" s="82">
        <f t="shared" si="0"/>
        <v>12.438803770000035</v>
      </c>
      <c r="G61" s="83">
        <v>1</v>
      </c>
      <c r="H61" s="84" t="s">
        <v>700</v>
      </c>
      <c r="I61" s="6"/>
    </row>
    <row r="62" spans="1:10" s="11" customFormat="1" x14ac:dyDescent="0.25">
      <c r="A62" s="15" t="s">
        <v>150</v>
      </c>
      <c r="B62" s="21" t="s">
        <v>151</v>
      </c>
      <c r="C62" s="17" t="s">
        <v>691</v>
      </c>
      <c r="D62" s="129">
        <v>1398.0183118214404</v>
      </c>
      <c r="E62" s="82">
        <v>386.04802436</v>
      </c>
      <c r="F62" s="82">
        <f t="shared" si="0"/>
        <v>-1011.9702874614404</v>
      </c>
      <c r="G62" s="83">
        <f t="shared" si="1"/>
        <v>-0.72386053809479189</v>
      </c>
      <c r="H62" s="84" t="s">
        <v>694</v>
      </c>
      <c r="I62" s="6"/>
    </row>
    <row r="63" spans="1:10" s="11" customFormat="1" ht="31.5" x14ac:dyDescent="0.25">
      <c r="A63" s="15" t="s">
        <v>152</v>
      </c>
      <c r="B63" s="20" t="s">
        <v>153</v>
      </c>
      <c r="C63" s="17" t="s">
        <v>691</v>
      </c>
      <c r="D63" s="129">
        <v>0</v>
      </c>
      <c r="E63" s="92">
        <v>0</v>
      </c>
      <c r="F63" s="82">
        <f t="shared" si="0"/>
        <v>0</v>
      </c>
      <c r="G63" s="83" t="s">
        <v>694</v>
      </c>
      <c r="H63" s="84" t="s">
        <v>694</v>
      </c>
      <c r="I63" s="6"/>
    </row>
    <row r="64" spans="1:10" s="11" customFormat="1" ht="31.5" x14ac:dyDescent="0.25">
      <c r="A64" s="15" t="s">
        <v>154</v>
      </c>
      <c r="B64" s="20" t="s">
        <v>155</v>
      </c>
      <c r="C64" s="17" t="s">
        <v>691</v>
      </c>
      <c r="D64" s="129">
        <v>1244.049542944173</v>
      </c>
      <c r="E64" s="82">
        <v>367.48360071999997</v>
      </c>
      <c r="F64" s="82">
        <f t="shared" si="0"/>
        <v>-876.56594222417311</v>
      </c>
      <c r="G64" s="83">
        <f t="shared" si="1"/>
        <v>-0.70460694045165462</v>
      </c>
      <c r="H64" s="84" t="s">
        <v>694</v>
      </c>
      <c r="I64" s="6"/>
    </row>
    <row r="65" spans="1:9" s="11" customFormat="1" x14ac:dyDescent="0.25">
      <c r="A65" s="15" t="s">
        <v>156</v>
      </c>
      <c r="B65" s="19" t="s">
        <v>157</v>
      </c>
      <c r="C65" s="17" t="s">
        <v>691</v>
      </c>
      <c r="D65" s="129" t="s">
        <v>694</v>
      </c>
      <c r="E65" s="92" t="s">
        <v>694</v>
      </c>
      <c r="F65" s="82" t="str">
        <f t="shared" si="0"/>
        <v>нд</v>
      </c>
      <c r="G65" s="83" t="str">
        <f t="shared" si="1"/>
        <v>нд</v>
      </c>
      <c r="H65" s="84" t="s">
        <v>694</v>
      </c>
      <c r="I65" s="6"/>
    </row>
    <row r="66" spans="1:9" s="11" customFormat="1" x14ac:dyDescent="0.25">
      <c r="A66" s="15" t="s">
        <v>158</v>
      </c>
      <c r="B66" s="19" t="s">
        <v>159</v>
      </c>
      <c r="C66" s="17" t="s">
        <v>691</v>
      </c>
      <c r="D66" s="129" t="s">
        <v>694</v>
      </c>
      <c r="E66" s="92" t="s">
        <v>694</v>
      </c>
      <c r="F66" s="82" t="str">
        <f t="shared" si="0"/>
        <v>нд</v>
      </c>
      <c r="G66" s="83" t="str">
        <f t="shared" si="1"/>
        <v>нд</v>
      </c>
      <c r="H66" s="84" t="s">
        <v>694</v>
      </c>
      <c r="I66" s="6"/>
    </row>
    <row r="67" spans="1:9" s="11" customFormat="1" x14ac:dyDescent="0.25">
      <c r="A67" s="15" t="s">
        <v>160</v>
      </c>
      <c r="B67" s="19" t="s">
        <v>161</v>
      </c>
      <c r="C67" s="17" t="s">
        <v>691</v>
      </c>
      <c r="D67" s="129">
        <v>153.96876887726742</v>
      </c>
      <c r="E67" s="82">
        <f>E62-E64</f>
        <v>18.56442364000003</v>
      </c>
      <c r="F67" s="82">
        <f t="shared" si="0"/>
        <v>-135.40434523726739</v>
      </c>
      <c r="G67" s="83">
        <f t="shared" si="1"/>
        <v>-0.87942734247100318</v>
      </c>
      <c r="H67" s="84" t="s">
        <v>694</v>
      </c>
      <c r="I67" s="6"/>
    </row>
    <row r="68" spans="1:9" s="11" customFormat="1" x14ac:dyDescent="0.25">
      <c r="A68" s="15" t="s">
        <v>162</v>
      </c>
      <c r="B68" s="21" t="s">
        <v>163</v>
      </c>
      <c r="C68" s="17" t="s">
        <v>691</v>
      </c>
      <c r="D68" s="129">
        <v>1442.1277109845557</v>
      </c>
      <c r="E68" s="82">
        <v>415.11750395999996</v>
      </c>
      <c r="F68" s="82">
        <f t="shared" si="0"/>
        <v>-1027.0102070245557</v>
      </c>
      <c r="G68" s="83">
        <f t="shared" si="1"/>
        <v>-0.7121492772116591</v>
      </c>
      <c r="H68" s="84" t="s">
        <v>694</v>
      </c>
      <c r="I68" s="6"/>
    </row>
    <row r="69" spans="1:9" s="11" customFormat="1" x14ac:dyDescent="0.25">
      <c r="A69" s="15" t="s">
        <v>164</v>
      </c>
      <c r="B69" s="21" t="s">
        <v>165</v>
      </c>
      <c r="C69" s="17" t="s">
        <v>691</v>
      </c>
      <c r="D69" s="129">
        <v>1976.2372409684001</v>
      </c>
      <c r="E69" s="82">
        <v>479.14442905999999</v>
      </c>
      <c r="F69" s="82">
        <f t="shared" si="0"/>
        <v>-1497.0928119084001</v>
      </c>
      <c r="G69" s="83">
        <f t="shared" si="1"/>
        <v>-0.75754711067725422</v>
      </c>
      <c r="H69" s="84" t="s">
        <v>694</v>
      </c>
      <c r="I69" s="6"/>
    </row>
    <row r="70" spans="1:9" s="11" customFormat="1" x14ac:dyDescent="0.25">
      <c r="A70" s="15" t="s">
        <v>166</v>
      </c>
      <c r="B70" s="21" t="s">
        <v>167</v>
      </c>
      <c r="C70" s="17" t="s">
        <v>691</v>
      </c>
      <c r="D70" s="129">
        <v>167.17422539538666</v>
      </c>
      <c r="E70" s="82">
        <v>29.498898649999997</v>
      </c>
      <c r="F70" s="82">
        <f t="shared" si="0"/>
        <v>-137.67532674538666</v>
      </c>
      <c r="G70" s="83">
        <f t="shared" si="1"/>
        <v>-0.82354397886258102</v>
      </c>
      <c r="H70" s="84" t="s">
        <v>694</v>
      </c>
      <c r="I70" s="6"/>
    </row>
    <row r="71" spans="1:9" s="11" customFormat="1" x14ac:dyDescent="0.25">
      <c r="A71" s="15" t="s">
        <v>91</v>
      </c>
      <c r="B71" s="19" t="s">
        <v>168</v>
      </c>
      <c r="C71" s="17" t="s">
        <v>691</v>
      </c>
      <c r="D71" s="129">
        <v>162.29580613538667</v>
      </c>
      <c r="E71" s="82">
        <v>28.383598400000004</v>
      </c>
      <c r="F71" s="82">
        <f t="shared" si="0"/>
        <v>-133.91220773538666</v>
      </c>
      <c r="G71" s="83">
        <f t="shared" si="1"/>
        <v>-0.82511194173235447</v>
      </c>
      <c r="H71" s="84" t="s">
        <v>694</v>
      </c>
      <c r="I71" s="6"/>
    </row>
    <row r="72" spans="1:9" s="11" customFormat="1" x14ac:dyDescent="0.25">
      <c r="A72" s="15" t="s">
        <v>95</v>
      </c>
      <c r="B72" s="19" t="s">
        <v>169</v>
      </c>
      <c r="C72" s="17" t="s">
        <v>691</v>
      </c>
      <c r="D72" s="129">
        <v>4.8784192599999869</v>
      </c>
      <c r="E72" s="82">
        <f>E70-E71</f>
        <v>1.1153002499999936</v>
      </c>
      <c r="F72" s="82">
        <f t="shared" si="0"/>
        <v>-3.7631190099999934</v>
      </c>
      <c r="G72" s="83">
        <f t="shared" si="1"/>
        <v>-0.77138081198867758</v>
      </c>
      <c r="H72" s="84" t="s">
        <v>694</v>
      </c>
      <c r="I72" s="6"/>
    </row>
    <row r="73" spans="1:9" s="11" customFormat="1" x14ac:dyDescent="0.25">
      <c r="A73" s="15" t="s">
        <v>170</v>
      </c>
      <c r="B73" s="21" t="s">
        <v>171</v>
      </c>
      <c r="C73" s="17" t="s">
        <v>691</v>
      </c>
      <c r="D73" s="129">
        <v>749.06744417121422</v>
      </c>
      <c r="E73" s="82">
        <f>E38-E53-E62-E68-E69-E70</f>
        <v>76.971140999999761</v>
      </c>
      <c r="F73" s="82">
        <f t="shared" si="0"/>
        <v>-672.09630317121446</v>
      </c>
      <c r="G73" s="83">
        <f t="shared" si="1"/>
        <v>-0.89724404444627492</v>
      </c>
      <c r="H73" s="84" t="s">
        <v>694</v>
      </c>
      <c r="I73" s="6"/>
    </row>
    <row r="74" spans="1:9" s="11" customFormat="1" x14ac:dyDescent="0.25">
      <c r="A74" s="15" t="s">
        <v>172</v>
      </c>
      <c r="B74" s="19" t="s">
        <v>173</v>
      </c>
      <c r="C74" s="17" t="s">
        <v>691</v>
      </c>
      <c r="D74" s="129">
        <v>0</v>
      </c>
      <c r="E74" s="82">
        <v>0</v>
      </c>
      <c r="F74" s="82">
        <f t="shared" si="0"/>
        <v>0</v>
      </c>
      <c r="G74" s="83" t="s">
        <v>694</v>
      </c>
      <c r="H74" s="84" t="s">
        <v>694</v>
      </c>
      <c r="I74" s="6"/>
    </row>
    <row r="75" spans="1:9" s="11" customFormat="1" ht="63" x14ac:dyDescent="0.25">
      <c r="A75" s="15" t="s">
        <v>174</v>
      </c>
      <c r="B75" s="19" t="s">
        <v>175</v>
      </c>
      <c r="C75" s="17" t="s">
        <v>691</v>
      </c>
      <c r="D75" s="129">
        <v>262.29419278159997</v>
      </c>
      <c r="E75" s="82">
        <v>1.4502088399999997</v>
      </c>
      <c r="F75" s="82">
        <f t="shared" si="0"/>
        <v>-260.84398394159996</v>
      </c>
      <c r="G75" s="83">
        <f t="shared" si="1"/>
        <v>-0.99447106005428221</v>
      </c>
      <c r="H75" s="84" t="s">
        <v>709</v>
      </c>
      <c r="I75" s="6"/>
    </row>
    <row r="76" spans="1:9" s="11" customFormat="1" ht="16.5" thickBot="1" x14ac:dyDescent="0.3">
      <c r="A76" s="24" t="s">
        <v>176</v>
      </c>
      <c r="B76" s="25" t="s">
        <v>177</v>
      </c>
      <c r="C76" s="26" t="s">
        <v>691</v>
      </c>
      <c r="D76" s="130">
        <v>486.77325138961424</v>
      </c>
      <c r="E76" s="85">
        <f>E73-E74-E75</f>
        <v>75.520932159999759</v>
      </c>
      <c r="F76" s="85">
        <f t="shared" si="0"/>
        <v>-411.2523192296145</v>
      </c>
      <c r="G76" s="86">
        <f t="shared" si="1"/>
        <v>-0.84485398089478703</v>
      </c>
      <c r="H76" s="84" t="s">
        <v>694</v>
      </c>
      <c r="I76" s="6"/>
    </row>
    <row r="77" spans="1:9" s="11" customFormat="1" x14ac:dyDescent="0.25">
      <c r="A77" s="12" t="s">
        <v>178</v>
      </c>
      <c r="B77" s="27" t="s">
        <v>179</v>
      </c>
      <c r="C77" s="14" t="s">
        <v>691</v>
      </c>
      <c r="D77" s="128" t="s">
        <v>694</v>
      </c>
      <c r="E77" s="123" t="s">
        <v>694</v>
      </c>
      <c r="F77" s="87" t="str">
        <f t="shared" si="0"/>
        <v>нд</v>
      </c>
      <c r="G77" s="80" t="str">
        <f t="shared" si="1"/>
        <v>нд</v>
      </c>
      <c r="H77" s="80" t="s">
        <v>694</v>
      </c>
      <c r="I77" s="6"/>
    </row>
    <row r="78" spans="1:9" s="11" customFormat="1" x14ac:dyDescent="0.25">
      <c r="A78" s="15" t="s">
        <v>180</v>
      </c>
      <c r="B78" s="19" t="s">
        <v>181</v>
      </c>
      <c r="C78" s="17" t="s">
        <v>691</v>
      </c>
      <c r="D78" s="129">
        <v>356.27355399999999</v>
      </c>
      <c r="E78" s="82">
        <v>85.941466279999972</v>
      </c>
      <c r="F78" s="82">
        <f t="shared" si="0"/>
        <v>-270.33208772</v>
      </c>
      <c r="G78" s="83">
        <f t="shared" si="1"/>
        <v>-0.75877674524222483</v>
      </c>
      <c r="H78" s="83" t="s">
        <v>694</v>
      </c>
      <c r="I78" s="6"/>
    </row>
    <row r="79" spans="1:9" s="11" customFormat="1" x14ac:dyDescent="0.25">
      <c r="A79" s="15" t="s">
        <v>182</v>
      </c>
      <c r="B79" s="19" t="s">
        <v>183</v>
      </c>
      <c r="C79" s="17" t="s">
        <v>691</v>
      </c>
      <c r="D79" s="129">
        <v>0</v>
      </c>
      <c r="E79" s="92">
        <v>0</v>
      </c>
      <c r="F79" s="82">
        <v>0</v>
      </c>
      <c r="G79" s="83">
        <v>0</v>
      </c>
      <c r="H79" s="83" t="s">
        <v>694</v>
      </c>
      <c r="I79" s="6"/>
    </row>
    <row r="80" spans="1:9" s="11" customFormat="1" ht="16.5" thickBot="1" x14ac:dyDescent="0.3">
      <c r="A80" s="28" t="s">
        <v>184</v>
      </c>
      <c r="B80" s="29" t="s">
        <v>185</v>
      </c>
      <c r="C80" s="30" t="s">
        <v>691</v>
      </c>
      <c r="D80" s="131">
        <v>354.67718596163877</v>
      </c>
      <c r="E80" s="85">
        <v>93.157970340000006</v>
      </c>
      <c r="F80" s="85">
        <f t="shared" si="0"/>
        <v>-261.51921562163875</v>
      </c>
      <c r="G80" s="88">
        <f t="shared" si="1"/>
        <v>-0.73734434007245175</v>
      </c>
      <c r="H80" s="88" t="s">
        <v>694</v>
      </c>
      <c r="I80" s="6"/>
    </row>
    <row r="81" spans="1:9" s="11" customFormat="1" x14ac:dyDescent="0.25">
      <c r="A81" s="31" t="s">
        <v>186</v>
      </c>
      <c r="B81" s="35" t="s">
        <v>187</v>
      </c>
      <c r="C81" s="32" t="s">
        <v>691</v>
      </c>
      <c r="D81" s="132">
        <v>1249.4685399537011</v>
      </c>
      <c r="E81" s="87">
        <f>E23-E38</f>
        <v>654.24702119300036</v>
      </c>
      <c r="F81" s="87">
        <f t="shared" si="0"/>
        <v>-595.22151876070075</v>
      </c>
      <c r="G81" s="89">
        <f t="shared" si="1"/>
        <v>-0.47637975645449748</v>
      </c>
      <c r="H81" s="90" t="s">
        <v>694</v>
      </c>
      <c r="I81" s="6"/>
    </row>
    <row r="82" spans="1:9" s="11" customFormat="1" x14ac:dyDescent="0.25">
      <c r="A82" s="15" t="s">
        <v>188</v>
      </c>
      <c r="B82" s="16" t="s">
        <v>108</v>
      </c>
      <c r="C82" s="17" t="s">
        <v>691</v>
      </c>
      <c r="D82" s="129" t="s">
        <v>694</v>
      </c>
      <c r="E82" s="92" t="s">
        <v>694</v>
      </c>
      <c r="F82" s="82" t="str">
        <f t="shared" si="0"/>
        <v>нд</v>
      </c>
      <c r="G82" s="83" t="str">
        <f t="shared" si="1"/>
        <v>нд</v>
      </c>
      <c r="H82" s="91" t="s">
        <v>694</v>
      </c>
      <c r="I82" s="6"/>
    </row>
    <row r="83" spans="1:9" s="11" customFormat="1" ht="31.5" x14ac:dyDescent="0.25">
      <c r="A83" s="15" t="s">
        <v>189</v>
      </c>
      <c r="B83" s="20" t="s">
        <v>109</v>
      </c>
      <c r="C83" s="17" t="s">
        <v>691</v>
      </c>
      <c r="D83" s="129" t="s">
        <v>694</v>
      </c>
      <c r="E83" s="92" t="s">
        <v>694</v>
      </c>
      <c r="F83" s="82" t="str">
        <f t="shared" si="0"/>
        <v>нд</v>
      </c>
      <c r="G83" s="83" t="str">
        <f t="shared" si="1"/>
        <v>нд</v>
      </c>
      <c r="H83" s="91" t="s">
        <v>694</v>
      </c>
      <c r="I83" s="6"/>
    </row>
    <row r="84" spans="1:9" s="11" customFormat="1" ht="31.5" x14ac:dyDescent="0.25">
      <c r="A84" s="15" t="s">
        <v>190</v>
      </c>
      <c r="B84" s="20" t="s">
        <v>110</v>
      </c>
      <c r="C84" s="17" t="s">
        <v>691</v>
      </c>
      <c r="D84" s="129" t="s">
        <v>694</v>
      </c>
      <c r="E84" s="92" t="s">
        <v>694</v>
      </c>
      <c r="F84" s="82" t="str">
        <f t="shared" si="0"/>
        <v>нд</v>
      </c>
      <c r="G84" s="83" t="str">
        <f t="shared" si="1"/>
        <v>нд</v>
      </c>
      <c r="H84" s="91" t="s">
        <v>694</v>
      </c>
      <c r="I84" s="6"/>
    </row>
    <row r="85" spans="1:9" s="11" customFormat="1" ht="31.5" x14ac:dyDescent="0.25">
      <c r="A85" s="15" t="s">
        <v>191</v>
      </c>
      <c r="B85" s="20" t="s">
        <v>111</v>
      </c>
      <c r="C85" s="17" t="s">
        <v>691</v>
      </c>
      <c r="D85" s="129" t="s">
        <v>694</v>
      </c>
      <c r="E85" s="92" t="s">
        <v>694</v>
      </c>
      <c r="F85" s="82" t="str">
        <f t="shared" si="0"/>
        <v>нд</v>
      </c>
      <c r="G85" s="83" t="str">
        <f t="shared" si="1"/>
        <v>нд</v>
      </c>
      <c r="H85" s="91" t="s">
        <v>694</v>
      </c>
      <c r="I85" s="6"/>
    </row>
    <row r="86" spans="1:9" s="11" customFormat="1" x14ac:dyDescent="0.25">
      <c r="A86" s="15" t="s">
        <v>192</v>
      </c>
      <c r="B86" s="16" t="s">
        <v>112</v>
      </c>
      <c r="C86" s="17" t="s">
        <v>691</v>
      </c>
      <c r="D86" s="129" t="s">
        <v>694</v>
      </c>
      <c r="E86" s="92" t="s">
        <v>694</v>
      </c>
      <c r="F86" s="82" t="str">
        <f t="shared" si="0"/>
        <v>нд</v>
      </c>
      <c r="G86" s="83" t="str">
        <f t="shared" si="1"/>
        <v>нд</v>
      </c>
      <c r="H86" s="91" t="s">
        <v>694</v>
      </c>
      <c r="I86" s="6"/>
    </row>
    <row r="87" spans="1:9" s="11" customFormat="1" x14ac:dyDescent="0.25">
      <c r="A87" s="15" t="s">
        <v>193</v>
      </c>
      <c r="B87" s="16" t="s">
        <v>113</v>
      </c>
      <c r="C87" s="17" t="s">
        <v>691</v>
      </c>
      <c r="D87" s="129">
        <v>954.37513545398178</v>
      </c>
      <c r="E87" s="82">
        <f>E29-E44</f>
        <v>632.56122168000002</v>
      </c>
      <c r="F87" s="82">
        <f t="shared" si="0"/>
        <v>-321.81391377398177</v>
      </c>
      <c r="G87" s="83">
        <f t="shared" si="1"/>
        <v>-0.33719855203572524</v>
      </c>
      <c r="H87" s="91" t="s">
        <v>694</v>
      </c>
      <c r="I87" s="6"/>
    </row>
    <row r="88" spans="1:9" s="11" customFormat="1" x14ac:dyDescent="0.25">
      <c r="A88" s="15" t="s">
        <v>194</v>
      </c>
      <c r="B88" s="16" t="s">
        <v>114</v>
      </c>
      <c r="C88" s="17" t="s">
        <v>691</v>
      </c>
      <c r="D88" s="129" t="s">
        <v>694</v>
      </c>
      <c r="E88" s="92" t="s">
        <v>694</v>
      </c>
      <c r="F88" s="82" t="str">
        <f t="shared" ref="F88:F148" si="2">IF(D88="нд","нд",E88-D88)</f>
        <v>нд</v>
      </c>
      <c r="G88" s="83" t="str">
        <f t="shared" ref="G88:G146" si="3">IF(D88="нд","нд",E88/D88-1)</f>
        <v>нд</v>
      </c>
      <c r="H88" s="91" t="s">
        <v>694</v>
      </c>
      <c r="I88" s="6"/>
    </row>
    <row r="89" spans="1:9" s="11" customFormat="1" x14ac:dyDescent="0.25">
      <c r="A89" s="15" t="s">
        <v>195</v>
      </c>
      <c r="B89" s="16" t="s">
        <v>116</v>
      </c>
      <c r="C89" s="17" t="s">
        <v>691</v>
      </c>
      <c r="D89" s="129">
        <v>188.66889522399623</v>
      </c>
      <c r="E89" s="82">
        <f>E31-E46</f>
        <v>17.14053554500008</v>
      </c>
      <c r="F89" s="82">
        <f t="shared" si="2"/>
        <v>-171.52835967899614</v>
      </c>
      <c r="G89" s="83">
        <f t="shared" si="3"/>
        <v>-0.90915017801609499</v>
      </c>
      <c r="H89" s="91" t="s">
        <v>694</v>
      </c>
      <c r="I89" s="6"/>
    </row>
    <row r="90" spans="1:9" s="11" customFormat="1" x14ac:dyDescent="0.25">
      <c r="A90" s="15" t="s">
        <v>196</v>
      </c>
      <c r="B90" s="16" t="s">
        <v>118</v>
      </c>
      <c r="C90" s="17" t="s">
        <v>691</v>
      </c>
      <c r="D90" s="129">
        <v>0</v>
      </c>
      <c r="E90" s="82">
        <f>E32-E47</f>
        <v>0</v>
      </c>
      <c r="F90" s="82">
        <f t="shared" si="2"/>
        <v>0</v>
      </c>
      <c r="G90" s="83" t="s">
        <v>694</v>
      </c>
      <c r="H90" s="91" t="s">
        <v>694</v>
      </c>
      <c r="I90" s="6"/>
    </row>
    <row r="91" spans="1:9" s="11" customFormat="1" x14ac:dyDescent="0.25">
      <c r="A91" s="15" t="s">
        <v>197</v>
      </c>
      <c r="B91" s="16" t="s">
        <v>120</v>
      </c>
      <c r="C91" s="17" t="s">
        <v>691</v>
      </c>
      <c r="D91" s="129" t="s">
        <v>694</v>
      </c>
      <c r="E91" s="92" t="s">
        <v>694</v>
      </c>
      <c r="F91" s="82" t="str">
        <f t="shared" si="2"/>
        <v>нд</v>
      </c>
      <c r="G91" s="83" t="str">
        <f t="shared" si="3"/>
        <v>нд</v>
      </c>
      <c r="H91" s="91" t="s">
        <v>694</v>
      </c>
      <c r="I91" s="6"/>
    </row>
    <row r="92" spans="1:9" s="11" customFormat="1" ht="31.5" x14ac:dyDescent="0.25">
      <c r="A92" s="15" t="s">
        <v>198</v>
      </c>
      <c r="B92" s="18" t="s">
        <v>122</v>
      </c>
      <c r="C92" s="17" t="s">
        <v>691</v>
      </c>
      <c r="D92" s="129" t="s">
        <v>694</v>
      </c>
      <c r="E92" s="92" t="s">
        <v>694</v>
      </c>
      <c r="F92" s="82" t="str">
        <f t="shared" si="2"/>
        <v>нд</v>
      </c>
      <c r="G92" s="83" t="str">
        <f t="shared" si="3"/>
        <v>нд</v>
      </c>
      <c r="H92" s="91" t="s">
        <v>694</v>
      </c>
      <c r="I92" s="6"/>
    </row>
    <row r="93" spans="1:9" s="11" customFormat="1" x14ac:dyDescent="0.25">
      <c r="A93" s="15" t="s">
        <v>199</v>
      </c>
      <c r="B93" s="20" t="s">
        <v>47</v>
      </c>
      <c r="C93" s="17" t="s">
        <v>691</v>
      </c>
      <c r="D93" s="129" t="s">
        <v>694</v>
      </c>
      <c r="E93" s="92" t="s">
        <v>694</v>
      </c>
      <c r="F93" s="82" t="str">
        <f t="shared" si="2"/>
        <v>нд</v>
      </c>
      <c r="G93" s="83" t="str">
        <f t="shared" si="3"/>
        <v>нд</v>
      </c>
      <c r="H93" s="91" t="s">
        <v>694</v>
      </c>
      <c r="I93" s="6"/>
    </row>
    <row r="94" spans="1:9" s="11" customFormat="1" x14ac:dyDescent="0.25">
      <c r="A94" s="15" t="s">
        <v>200</v>
      </c>
      <c r="B94" s="19" t="s">
        <v>48</v>
      </c>
      <c r="C94" s="17" t="s">
        <v>691</v>
      </c>
      <c r="D94" s="129" t="s">
        <v>694</v>
      </c>
      <c r="E94" s="92" t="s">
        <v>694</v>
      </c>
      <c r="F94" s="82" t="str">
        <f t="shared" si="2"/>
        <v>нд</v>
      </c>
      <c r="G94" s="83" t="str">
        <f t="shared" si="3"/>
        <v>нд</v>
      </c>
      <c r="H94" s="91" t="s">
        <v>694</v>
      </c>
      <c r="I94" s="6"/>
    </row>
    <row r="95" spans="1:9" s="11" customFormat="1" x14ac:dyDescent="0.25">
      <c r="A95" s="15" t="s">
        <v>201</v>
      </c>
      <c r="B95" s="16" t="s">
        <v>126</v>
      </c>
      <c r="C95" s="17" t="s">
        <v>691</v>
      </c>
      <c r="D95" s="129">
        <v>106.4245092757231</v>
      </c>
      <c r="E95" s="82">
        <f>E81-E87-E89-E90</f>
        <v>4.5452639680002669</v>
      </c>
      <c r="F95" s="82">
        <f t="shared" si="2"/>
        <v>-101.87924530772283</v>
      </c>
      <c r="G95" s="83">
        <f t="shared" si="3"/>
        <v>-0.95729119167254551</v>
      </c>
      <c r="H95" s="91" t="s">
        <v>694</v>
      </c>
      <c r="I95" s="6"/>
    </row>
    <row r="96" spans="1:9" s="11" customFormat="1" x14ac:dyDescent="0.25">
      <c r="A96" s="15" t="s">
        <v>202</v>
      </c>
      <c r="B96" s="33" t="s">
        <v>203</v>
      </c>
      <c r="C96" s="17" t="s">
        <v>691</v>
      </c>
      <c r="D96" s="129">
        <v>-356.6987945350906</v>
      </c>
      <c r="E96" s="82">
        <f>E97-E103</f>
        <v>-108.71483307999999</v>
      </c>
      <c r="F96" s="82">
        <f t="shared" si="2"/>
        <v>247.98396145509059</v>
      </c>
      <c r="G96" s="83">
        <f>-IF(D96="нд","нд",E96/D96-1)</f>
        <v>0.69521951084332845</v>
      </c>
      <c r="H96" s="91" t="s">
        <v>694</v>
      </c>
      <c r="I96" s="6"/>
    </row>
    <row r="97" spans="1:9" s="11" customFormat="1" x14ac:dyDescent="0.25">
      <c r="A97" s="15" t="s">
        <v>4</v>
      </c>
      <c r="B97" s="18" t="s">
        <v>204</v>
      </c>
      <c r="C97" s="17" t="s">
        <v>691</v>
      </c>
      <c r="D97" s="129">
        <v>196.29151272930943</v>
      </c>
      <c r="E97" s="82">
        <v>50.105249999999998</v>
      </c>
      <c r="F97" s="82">
        <f t="shared" si="2"/>
        <v>-146.18626272930942</v>
      </c>
      <c r="G97" s="83">
        <f t="shared" si="3"/>
        <v>-0.74474061917747658</v>
      </c>
      <c r="H97" s="91" t="s">
        <v>694</v>
      </c>
      <c r="I97" s="6"/>
    </row>
    <row r="98" spans="1:9" s="11" customFormat="1" x14ac:dyDescent="0.25">
      <c r="A98" s="15" t="s">
        <v>205</v>
      </c>
      <c r="B98" s="20" t="s">
        <v>206</v>
      </c>
      <c r="C98" s="17" t="s">
        <v>691</v>
      </c>
      <c r="D98" s="129">
        <v>167.9279471409094</v>
      </c>
      <c r="E98" s="82">
        <v>0</v>
      </c>
      <c r="F98" s="82">
        <f t="shared" si="2"/>
        <v>-167.9279471409094</v>
      </c>
      <c r="G98" s="83">
        <f t="shared" si="3"/>
        <v>-1</v>
      </c>
      <c r="H98" s="91" t="s">
        <v>694</v>
      </c>
      <c r="I98" s="6"/>
    </row>
    <row r="99" spans="1:9" s="11" customFormat="1" ht="47.25" x14ac:dyDescent="0.25">
      <c r="A99" s="15" t="s">
        <v>207</v>
      </c>
      <c r="B99" s="20" t="s">
        <v>208</v>
      </c>
      <c r="C99" s="17" t="s">
        <v>691</v>
      </c>
      <c r="D99" s="129">
        <v>7.2711784500000007</v>
      </c>
      <c r="E99" s="82">
        <v>9.1417508000000005</v>
      </c>
      <c r="F99" s="82">
        <f t="shared" si="2"/>
        <v>1.8705723499999998</v>
      </c>
      <c r="G99" s="83">
        <f t="shared" si="3"/>
        <v>0.25725848469583346</v>
      </c>
      <c r="H99" s="91" t="s">
        <v>695</v>
      </c>
      <c r="I99" s="6"/>
    </row>
    <row r="100" spans="1:9" s="11" customFormat="1" x14ac:dyDescent="0.25">
      <c r="A100" s="15" t="s">
        <v>209</v>
      </c>
      <c r="B100" s="20" t="s">
        <v>210</v>
      </c>
      <c r="C100" s="17" t="s">
        <v>691</v>
      </c>
      <c r="D100" s="129">
        <v>0</v>
      </c>
      <c r="E100" s="82">
        <v>1.67887115</v>
      </c>
      <c r="F100" s="82">
        <f t="shared" si="2"/>
        <v>1.67887115</v>
      </c>
      <c r="G100" s="83">
        <v>1</v>
      </c>
      <c r="H100" s="91" t="s">
        <v>694</v>
      </c>
      <c r="I100" s="6"/>
    </row>
    <row r="101" spans="1:9" s="11" customFormat="1" x14ac:dyDescent="0.25">
      <c r="A101" s="15" t="s">
        <v>211</v>
      </c>
      <c r="B101" s="22" t="s">
        <v>212</v>
      </c>
      <c r="C101" s="17" t="s">
        <v>691</v>
      </c>
      <c r="D101" s="129">
        <v>0</v>
      </c>
      <c r="E101" s="82">
        <v>0.50070819999999994</v>
      </c>
      <c r="F101" s="82">
        <f t="shared" si="2"/>
        <v>0.50070819999999994</v>
      </c>
      <c r="G101" s="83">
        <v>1</v>
      </c>
      <c r="H101" s="91" t="s">
        <v>694</v>
      </c>
      <c r="I101" s="6"/>
    </row>
    <row r="102" spans="1:9" s="11" customFormat="1" ht="78.75" x14ac:dyDescent="0.25">
      <c r="A102" s="15" t="s">
        <v>213</v>
      </c>
      <c r="B102" s="19" t="s">
        <v>214</v>
      </c>
      <c r="C102" s="17" t="s">
        <v>691</v>
      </c>
      <c r="D102" s="129">
        <v>21.092387138400035</v>
      </c>
      <c r="E102" s="82">
        <f>E97-E98-E99-E100</f>
        <v>39.284628050000002</v>
      </c>
      <c r="F102" s="82">
        <f t="shared" si="2"/>
        <v>18.192240911599967</v>
      </c>
      <c r="G102" s="83">
        <f t="shared" si="3"/>
        <v>0.86250270262107187</v>
      </c>
      <c r="H102" s="91" t="s">
        <v>710</v>
      </c>
      <c r="I102" s="6"/>
    </row>
    <row r="103" spans="1:9" s="11" customFormat="1" x14ac:dyDescent="0.25">
      <c r="A103" s="15" t="s">
        <v>5</v>
      </c>
      <c r="B103" s="21" t="s">
        <v>171</v>
      </c>
      <c r="C103" s="17" t="s">
        <v>691</v>
      </c>
      <c r="D103" s="129">
        <v>552.99030726440003</v>
      </c>
      <c r="E103" s="82">
        <v>158.82008307999999</v>
      </c>
      <c r="F103" s="82">
        <f t="shared" si="2"/>
        <v>-394.17022418440001</v>
      </c>
      <c r="G103" s="83">
        <f t="shared" si="3"/>
        <v>-0.71279770912139395</v>
      </c>
      <c r="H103" s="91" t="s">
        <v>694</v>
      </c>
      <c r="I103" s="6"/>
    </row>
    <row r="104" spans="1:9" s="11" customFormat="1" x14ac:dyDescent="0.25">
      <c r="A104" s="15" t="s">
        <v>215</v>
      </c>
      <c r="B104" s="19" t="s">
        <v>216</v>
      </c>
      <c r="C104" s="17" t="s">
        <v>691</v>
      </c>
      <c r="D104" s="129">
        <v>33.477388573800006</v>
      </c>
      <c r="E104" s="82">
        <v>7.9122847099999989</v>
      </c>
      <c r="F104" s="82">
        <f t="shared" si="2"/>
        <v>-25.565103863800008</v>
      </c>
      <c r="G104" s="83">
        <f t="shared" si="3"/>
        <v>-0.76365286997946158</v>
      </c>
      <c r="H104" s="91" t="s">
        <v>694</v>
      </c>
      <c r="I104" s="6"/>
    </row>
    <row r="105" spans="1:9" s="11" customFormat="1" x14ac:dyDescent="0.25">
      <c r="A105" s="15" t="s">
        <v>217</v>
      </c>
      <c r="B105" s="19" t="s">
        <v>218</v>
      </c>
      <c r="C105" s="17" t="s">
        <v>691</v>
      </c>
      <c r="D105" s="129">
        <v>353.28706108</v>
      </c>
      <c r="E105" s="82">
        <v>111.68158878999999</v>
      </c>
      <c r="F105" s="82">
        <f t="shared" si="2"/>
        <v>-241.60547229000002</v>
      </c>
      <c r="G105" s="83">
        <f t="shared" si="3"/>
        <v>-0.6838786327226678</v>
      </c>
      <c r="H105" s="91" t="s">
        <v>694</v>
      </c>
      <c r="I105" s="6"/>
    </row>
    <row r="106" spans="1:9" s="11" customFormat="1" x14ac:dyDescent="0.25">
      <c r="A106" s="15" t="s">
        <v>219</v>
      </c>
      <c r="B106" s="19" t="s">
        <v>220</v>
      </c>
      <c r="C106" s="17" t="s">
        <v>691</v>
      </c>
      <c r="D106" s="129">
        <v>0.42076205640000003</v>
      </c>
      <c r="E106" s="82">
        <v>6.4025526399999997</v>
      </c>
      <c r="F106" s="82">
        <f t="shared" si="2"/>
        <v>5.9817905835999996</v>
      </c>
      <c r="G106" s="83">
        <f t="shared" si="3"/>
        <v>14.21656371484546</v>
      </c>
      <c r="H106" s="91" t="s">
        <v>694</v>
      </c>
      <c r="I106" s="6"/>
    </row>
    <row r="107" spans="1:9" s="11" customFormat="1" x14ac:dyDescent="0.25">
      <c r="A107" s="15" t="s">
        <v>221</v>
      </c>
      <c r="B107" s="22" t="s">
        <v>222</v>
      </c>
      <c r="C107" s="17" t="s">
        <v>691</v>
      </c>
      <c r="D107" s="129">
        <v>0</v>
      </c>
      <c r="E107" s="82">
        <v>4.4472526400000003</v>
      </c>
      <c r="F107" s="82">
        <f t="shared" si="2"/>
        <v>4.4472526400000003</v>
      </c>
      <c r="G107" s="83">
        <v>1</v>
      </c>
      <c r="H107" s="91" t="s">
        <v>694</v>
      </c>
      <c r="I107" s="6"/>
    </row>
    <row r="108" spans="1:9" s="11" customFormat="1" x14ac:dyDescent="0.25">
      <c r="A108" s="15" t="s">
        <v>223</v>
      </c>
      <c r="B108" s="19" t="s">
        <v>224</v>
      </c>
      <c r="C108" s="17" t="s">
        <v>691</v>
      </c>
      <c r="D108" s="129">
        <v>165.80509555420002</v>
      </c>
      <c r="E108" s="82">
        <f>E103-E104-E105-E106</f>
        <v>32.823656940000006</v>
      </c>
      <c r="F108" s="82">
        <f t="shared" si="2"/>
        <v>-132.98143861420002</v>
      </c>
      <c r="G108" s="83">
        <f t="shared" si="3"/>
        <v>-0.80203469121206661</v>
      </c>
      <c r="H108" s="91" t="s">
        <v>694</v>
      </c>
      <c r="I108" s="6"/>
    </row>
    <row r="109" spans="1:9" s="11" customFormat="1" x14ac:dyDescent="0.25">
      <c r="A109" s="15" t="s">
        <v>225</v>
      </c>
      <c r="B109" s="33" t="s">
        <v>226</v>
      </c>
      <c r="C109" s="17" t="s">
        <v>691</v>
      </c>
      <c r="D109" s="129">
        <v>892.76974541861046</v>
      </c>
      <c r="E109" s="82">
        <f>E81+E96</f>
        <v>545.53218811300042</v>
      </c>
      <c r="F109" s="82">
        <f t="shared" si="2"/>
        <v>-347.23755730561004</v>
      </c>
      <c r="G109" s="83">
        <f t="shared" si="3"/>
        <v>-0.38894413603005107</v>
      </c>
      <c r="H109" s="91" t="s">
        <v>694</v>
      </c>
      <c r="I109" s="6"/>
    </row>
    <row r="110" spans="1:9" s="11" customFormat="1" ht="31.5" x14ac:dyDescent="0.25">
      <c r="A110" s="15" t="s">
        <v>6</v>
      </c>
      <c r="B110" s="18" t="s">
        <v>227</v>
      </c>
      <c r="C110" s="17" t="s">
        <v>691</v>
      </c>
      <c r="D110" s="129" t="s">
        <v>694</v>
      </c>
      <c r="E110" s="92" t="s">
        <v>694</v>
      </c>
      <c r="F110" s="82" t="str">
        <f t="shared" si="2"/>
        <v>нд</v>
      </c>
      <c r="G110" s="83" t="str">
        <f t="shared" si="3"/>
        <v>нд</v>
      </c>
      <c r="H110" s="91" t="s">
        <v>694</v>
      </c>
      <c r="I110" s="6"/>
    </row>
    <row r="111" spans="1:9" s="11" customFormat="1" ht="31.5" x14ac:dyDescent="0.25">
      <c r="A111" s="15" t="s">
        <v>228</v>
      </c>
      <c r="B111" s="20" t="s">
        <v>109</v>
      </c>
      <c r="C111" s="17" t="s">
        <v>691</v>
      </c>
      <c r="D111" s="129" t="s">
        <v>694</v>
      </c>
      <c r="E111" s="92" t="s">
        <v>694</v>
      </c>
      <c r="F111" s="82" t="str">
        <f t="shared" si="2"/>
        <v>нд</v>
      </c>
      <c r="G111" s="83" t="str">
        <f t="shared" si="3"/>
        <v>нд</v>
      </c>
      <c r="H111" s="91" t="s">
        <v>694</v>
      </c>
      <c r="I111" s="6"/>
    </row>
    <row r="112" spans="1:9" s="11" customFormat="1" ht="31.5" x14ac:dyDescent="0.25">
      <c r="A112" s="15" t="s">
        <v>229</v>
      </c>
      <c r="B112" s="20" t="s">
        <v>110</v>
      </c>
      <c r="C112" s="17" t="s">
        <v>691</v>
      </c>
      <c r="D112" s="129" t="s">
        <v>694</v>
      </c>
      <c r="E112" s="92" t="s">
        <v>694</v>
      </c>
      <c r="F112" s="82" t="str">
        <f t="shared" si="2"/>
        <v>нд</v>
      </c>
      <c r="G112" s="83" t="str">
        <f t="shared" si="3"/>
        <v>нд</v>
      </c>
      <c r="H112" s="91" t="s">
        <v>694</v>
      </c>
      <c r="I112" s="6"/>
    </row>
    <row r="113" spans="1:9" s="11" customFormat="1" ht="31.5" x14ac:dyDescent="0.25">
      <c r="A113" s="15" t="s">
        <v>230</v>
      </c>
      <c r="B113" s="20" t="s">
        <v>111</v>
      </c>
      <c r="C113" s="17" t="s">
        <v>691</v>
      </c>
      <c r="D113" s="129" t="s">
        <v>694</v>
      </c>
      <c r="E113" s="92" t="s">
        <v>694</v>
      </c>
      <c r="F113" s="82" t="str">
        <f t="shared" si="2"/>
        <v>нд</v>
      </c>
      <c r="G113" s="83" t="str">
        <f t="shared" si="3"/>
        <v>нд</v>
      </c>
      <c r="H113" s="91" t="s">
        <v>694</v>
      </c>
      <c r="I113" s="6"/>
    </row>
    <row r="114" spans="1:9" s="11" customFormat="1" x14ac:dyDescent="0.25">
      <c r="A114" s="15" t="s">
        <v>7</v>
      </c>
      <c r="B114" s="16" t="s">
        <v>112</v>
      </c>
      <c r="C114" s="17" t="s">
        <v>691</v>
      </c>
      <c r="D114" s="129" t="s">
        <v>694</v>
      </c>
      <c r="E114" s="92" t="s">
        <v>694</v>
      </c>
      <c r="F114" s="82" t="str">
        <f t="shared" si="2"/>
        <v>нд</v>
      </c>
      <c r="G114" s="83" t="str">
        <f t="shared" si="3"/>
        <v>нд</v>
      </c>
      <c r="H114" s="91" t="s">
        <v>694</v>
      </c>
      <c r="I114" s="6"/>
    </row>
    <row r="115" spans="1:9" s="11" customFormat="1" x14ac:dyDescent="0.25">
      <c r="A115" s="15" t="s">
        <v>8</v>
      </c>
      <c r="B115" s="16" t="s">
        <v>113</v>
      </c>
      <c r="C115" s="17" t="s">
        <v>691</v>
      </c>
      <c r="D115" s="129">
        <v>637.50631731638089</v>
      </c>
      <c r="E115" s="82">
        <v>539.38729318999992</v>
      </c>
      <c r="F115" s="82">
        <f t="shared" si="2"/>
        <v>-98.119024126380964</v>
      </c>
      <c r="G115" s="83">
        <f t="shared" si="3"/>
        <v>-0.15391066952782295</v>
      </c>
      <c r="H115" s="91" t="s">
        <v>694</v>
      </c>
      <c r="I115" s="6"/>
    </row>
    <row r="116" spans="1:9" s="11" customFormat="1" x14ac:dyDescent="0.25">
      <c r="A116" s="15" t="s">
        <v>9</v>
      </c>
      <c r="B116" s="16" t="s">
        <v>114</v>
      </c>
      <c r="C116" s="17" t="s">
        <v>691</v>
      </c>
      <c r="D116" s="129" t="s">
        <v>694</v>
      </c>
      <c r="E116" s="92" t="s">
        <v>694</v>
      </c>
      <c r="F116" s="82" t="str">
        <f t="shared" si="2"/>
        <v>нд</v>
      </c>
      <c r="G116" s="83" t="str">
        <f t="shared" si="3"/>
        <v>нд</v>
      </c>
      <c r="H116" s="91" t="s">
        <v>694</v>
      </c>
      <c r="I116" s="6"/>
    </row>
    <row r="117" spans="1:9" s="11" customFormat="1" x14ac:dyDescent="0.25">
      <c r="A117" s="15" t="s">
        <v>231</v>
      </c>
      <c r="B117" s="16" t="s">
        <v>116</v>
      </c>
      <c r="C117" s="17" t="s">
        <v>691</v>
      </c>
      <c r="D117" s="129">
        <v>107.15681095399617</v>
      </c>
      <c r="E117" s="82">
        <v>-18.501024424999926</v>
      </c>
      <c r="F117" s="82">
        <f t="shared" si="2"/>
        <v>-125.6578353789961</v>
      </c>
      <c r="G117" s="83" t="s">
        <v>694</v>
      </c>
      <c r="H117" s="91" t="s">
        <v>694</v>
      </c>
      <c r="I117" s="6"/>
    </row>
    <row r="118" spans="1:9" s="11" customFormat="1" x14ac:dyDescent="0.25">
      <c r="A118" s="15" t="s">
        <v>232</v>
      </c>
      <c r="B118" s="16" t="s">
        <v>118</v>
      </c>
      <c r="C118" s="17" t="s">
        <v>691</v>
      </c>
      <c r="D118" s="129">
        <v>0</v>
      </c>
      <c r="E118" s="82">
        <v>0</v>
      </c>
      <c r="F118" s="82">
        <f t="shared" si="2"/>
        <v>0</v>
      </c>
      <c r="G118" s="83">
        <v>0</v>
      </c>
      <c r="H118" s="91" t="s">
        <v>694</v>
      </c>
      <c r="I118" s="6"/>
    </row>
    <row r="119" spans="1:9" s="11" customFormat="1" x14ac:dyDescent="0.25">
      <c r="A119" s="15" t="s">
        <v>233</v>
      </c>
      <c r="B119" s="16" t="s">
        <v>120</v>
      </c>
      <c r="C119" s="17" t="s">
        <v>691</v>
      </c>
      <c r="D119" s="129" t="s">
        <v>694</v>
      </c>
      <c r="E119" s="92" t="s">
        <v>694</v>
      </c>
      <c r="F119" s="82" t="str">
        <f t="shared" si="2"/>
        <v>нд</v>
      </c>
      <c r="G119" s="83" t="str">
        <f t="shared" si="3"/>
        <v>нд</v>
      </c>
      <c r="H119" s="91" t="s">
        <v>694</v>
      </c>
      <c r="I119" s="6"/>
    </row>
    <row r="120" spans="1:9" s="11" customFormat="1" ht="31.5" x14ac:dyDescent="0.25">
      <c r="A120" s="15" t="s">
        <v>234</v>
      </c>
      <c r="B120" s="18" t="s">
        <v>122</v>
      </c>
      <c r="C120" s="17" t="s">
        <v>691</v>
      </c>
      <c r="D120" s="129" t="s">
        <v>694</v>
      </c>
      <c r="E120" s="92" t="s">
        <v>694</v>
      </c>
      <c r="F120" s="82" t="str">
        <f t="shared" si="2"/>
        <v>нд</v>
      </c>
      <c r="G120" s="83" t="str">
        <f t="shared" si="3"/>
        <v>нд</v>
      </c>
      <c r="H120" s="91" t="s">
        <v>694</v>
      </c>
      <c r="I120" s="6"/>
    </row>
    <row r="121" spans="1:9" s="11" customFormat="1" x14ac:dyDescent="0.25">
      <c r="A121" s="15" t="s">
        <v>235</v>
      </c>
      <c r="B121" s="19" t="s">
        <v>47</v>
      </c>
      <c r="C121" s="17" t="s">
        <v>691</v>
      </c>
      <c r="D121" s="129" t="s">
        <v>694</v>
      </c>
      <c r="E121" s="92" t="s">
        <v>694</v>
      </c>
      <c r="F121" s="82" t="str">
        <f t="shared" si="2"/>
        <v>нд</v>
      </c>
      <c r="G121" s="83" t="str">
        <f t="shared" si="3"/>
        <v>нд</v>
      </c>
      <c r="H121" s="91" t="s">
        <v>694</v>
      </c>
      <c r="I121" s="6"/>
    </row>
    <row r="122" spans="1:9" s="11" customFormat="1" x14ac:dyDescent="0.25">
      <c r="A122" s="15" t="s">
        <v>236</v>
      </c>
      <c r="B122" s="19" t="s">
        <v>48</v>
      </c>
      <c r="C122" s="17" t="s">
        <v>691</v>
      </c>
      <c r="D122" s="129" t="s">
        <v>694</v>
      </c>
      <c r="E122" s="92" t="s">
        <v>694</v>
      </c>
      <c r="F122" s="82" t="str">
        <f t="shared" si="2"/>
        <v>нд</v>
      </c>
      <c r="G122" s="83" t="str">
        <f t="shared" si="3"/>
        <v>нд</v>
      </c>
      <c r="H122" s="91" t="s">
        <v>694</v>
      </c>
      <c r="I122" s="6"/>
    </row>
    <row r="123" spans="1:9" s="11" customFormat="1" x14ac:dyDescent="0.25">
      <c r="A123" s="15" t="s">
        <v>237</v>
      </c>
      <c r="B123" s="16" t="s">
        <v>126</v>
      </c>
      <c r="C123" s="17" t="s">
        <v>691</v>
      </c>
      <c r="D123" s="129">
        <v>148.1066171482334</v>
      </c>
      <c r="E123" s="82">
        <v>24.645919347999996</v>
      </c>
      <c r="F123" s="82">
        <f t="shared" si="2"/>
        <v>-123.4606978002334</v>
      </c>
      <c r="G123" s="83">
        <f t="shared" si="3"/>
        <v>-0.83359339493026852</v>
      </c>
      <c r="H123" s="91" t="s">
        <v>694</v>
      </c>
      <c r="I123" s="6"/>
    </row>
    <row r="124" spans="1:9" s="11" customFormat="1" x14ac:dyDescent="0.25">
      <c r="A124" s="15" t="s">
        <v>238</v>
      </c>
      <c r="B124" s="33" t="s">
        <v>239</v>
      </c>
      <c r="C124" s="17" t="s">
        <v>691</v>
      </c>
      <c r="D124" s="129">
        <v>178.55394908372261</v>
      </c>
      <c r="E124" s="82">
        <v>117.92514509999999</v>
      </c>
      <c r="F124" s="82">
        <f t="shared" si="2"/>
        <v>-60.628803983722619</v>
      </c>
      <c r="G124" s="83">
        <f t="shared" si="3"/>
        <v>-0.339554539649494</v>
      </c>
      <c r="H124" s="91" t="s">
        <v>694</v>
      </c>
      <c r="I124" s="6"/>
    </row>
    <row r="125" spans="1:9" s="11" customFormat="1" x14ac:dyDescent="0.25">
      <c r="A125" s="15" t="s">
        <v>10</v>
      </c>
      <c r="B125" s="16" t="s">
        <v>108</v>
      </c>
      <c r="C125" s="17" t="s">
        <v>691</v>
      </c>
      <c r="D125" s="129" t="s">
        <v>694</v>
      </c>
      <c r="E125" s="92" t="s">
        <v>694</v>
      </c>
      <c r="F125" s="82" t="str">
        <f t="shared" si="2"/>
        <v>нд</v>
      </c>
      <c r="G125" s="83" t="str">
        <f t="shared" si="3"/>
        <v>нд</v>
      </c>
      <c r="H125" s="91" t="s">
        <v>694</v>
      </c>
      <c r="I125" s="6"/>
    </row>
    <row r="126" spans="1:9" s="11" customFormat="1" ht="31.5" x14ac:dyDescent="0.25">
      <c r="A126" s="15" t="s">
        <v>240</v>
      </c>
      <c r="B126" s="20" t="s">
        <v>109</v>
      </c>
      <c r="C126" s="17" t="s">
        <v>691</v>
      </c>
      <c r="D126" s="129" t="s">
        <v>694</v>
      </c>
      <c r="E126" s="92" t="s">
        <v>694</v>
      </c>
      <c r="F126" s="82" t="str">
        <f t="shared" si="2"/>
        <v>нд</v>
      </c>
      <c r="G126" s="83" t="str">
        <f t="shared" si="3"/>
        <v>нд</v>
      </c>
      <c r="H126" s="91" t="s">
        <v>694</v>
      </c>
      <c r="I126" s="6"/>
    </row>
    <row r="127" spans="1:9" s="11" customFormat="1" ht="31.5" x14ac:dyDescent="0.25">
      <c r="A127" s="15" t="s">
        <v>241</v>
      </c>
      <c r="B127" s="20" t="s">
        <v>110</v>
      </c>
      <c r="C127" s="17" t="s">
        <v>691</v>
      </c>
      <c r="D127" s="129" t="s">
        <v>694</v>
      </c>
      <c r="E127" s="92" t="s">
        <v>694</v>
      </c>
      <c r="F127" s="82" t="str">
        <f t="shared" si="2"/>
        <v>нд</v>
      </c>
      <c r="G127" s="83" t="str">
        <f t="shared" si="3"/>
        <v>нд</v>
      </c>
      <c r="H127" s="91" t="s">
        <v>694</v>
      </c>
      <c r="I127" s="6"/>
    </row>
    <row r="128" spans="1:9" s="11" customFormat="1" ht="31.5" x14ac:dyDescent="0.25">
      <c r="A128" s="15" t="s">
        <v>242</v>
      </c>
      <c r="B128" s="20" t="s">
        <v>111</v>
      </c>
      <c r="C128" s="17" t="s">
        <v>691</v>
      </c>
      <c r="D128" s="129" t="s">
        <v>694</v>
      </c>
      <c r="E128" s="92" t="s">
        <v>694</v>
      </c>
      <c r="F128" s="82" t="str">
        <f t="shared" si="2"/>
        <v>нд</v>
      </c>
      <c r="G128" s="83" t="str">
        <f t="shared" si="3"/>
        <v>нд</v>
      </c>
      <c r="H128" s="91" t="s">
        <v>694</v>
      </c>
      <c r="I128" s="6"/>
    </row>
    <row r="129" spans="1:9" s="11" customFormat="1" x14ac:dyDescent="0.25">
      <c r="A129" s="15" t="s">
        <v>11</v>
      </c>
      <c r="B129" s="21" t="s">
        <v>243</v>
      </c>
      <c r="C129" s="17" t="s">
        <v>691</v>
      </c>
      <c r="D129" s="129" t="s">
        <v>694</v>
      </c>
      <c r="E129" s="92" t="s">
        <v>694</v>
      </c>
      <c r="F129" s="82" t="str">
        <f t="shared" si="2"/>
        <v>нд</v>
      </c>
      <c r="G129" s="83" t="str">
        <f t="shared" si="3"/>
        <v>нд</v>
      </c>
      <c r="H129" s="91" t="s">
        <v>694</v>
      </c>
      <c r="I129" s="6"/>
    </row>
    <row r="130" spans="1:9" s="11" customFormat="1" x14ac:dyDescent="0.25">
      <c r="A130" s="15" t="s">
        <v>12</v>
      </c>
      <c r="B130" s="21" t="s">
        <v>244</v>
      </c>
      <c r="C130" s="17" t="s">
        <v>691</v>
      </c>
      <c r="D130" s="129">
        <v>127.50126346327619</v>
      </c>
      <c r="E130" s="82">
        <f>E115-E145</f>
        <v>112.92919686999977</v>
      </c>
      <c r="F130" s="82">
        <f t="shared" si="2"/>
        <v>-14.572066593276418</v>
      </c>
      <c r="G130" s="83">
        <f t="shared" si="3"/>
        <v>-0.11428958582417159</v>
      </c>
      <c r="H130" s="91" t="s">
        <v>694</v>
      </c>
      <c r="I130" s="6"/>
    </row>
    <row r="131" spans="1:9" s="11" customFormat="1" x14ac:dyDescent="0.25">
      <c r="A131" s="15" t="s">
        <v>13</v>
      </c>
      <c r="B131" s="21" t="s">
        <v>245</v>
      </c>
      <c r="C131" s="17" t="s">
        <v>691</v>
      </c>
      <c r="D131" s="129" t="s">
        <v>694</v>
      </c>
      <c r="E131" s="92" t="s">
        <v>694</v>
      </c>
      <c r="F131" s="82" t="str">
        <f t="shared" si="2"/>
        <v>нд</v>
      </c>
      <c r="G131" s="83" t="str">
        <f t="shared" si="3"/>
        <v>нд</v>
      </c>
      <c r="H131" s="91" t="s">
        <v>694</v>
      </c>
      <c r="I131" s="6"/>
    </row>
    <row r="132" spans="1:9" s="11" customFormat="1" x14ac:dyDescent="0.25">
      <c r="A132" s="15" t="s">
        <v>246</v>
      </c>
      <c r="B132" s="21" t="s">
        <v>247</v>
      </c>
      <c r="C132" s="17" t="s">
        <v>691</v>
      </c>
      <c r="D132" s="129">
        <v>21.431362190799234</v>
      </c>
      <c r="E132" s="82">
        <f>E117-E147</f>
        <v>0</v>
      </c>
      <c r="F132" s="82">
        <f t="shared" si="2"/>
        <v>-21.431362190799234</v>
      </c>
      <c r="G132" s="83">
        <f t="shared" si="3"/>
        <v>-1</v>
      </c>
      <c r="H132" s="91" t="s">
        <v>694</v>
      </c>
      <c r="I132" s="6"/>
    </row>
    <row r="133" spans="1:9" s="11" customFormat="1" x14ac:dyDescent="0.25">
      <c r="A133" s="15" t="s">
        <v>248</v>
      </c>
      <c r="B133" s="21" t="s">
        <v>249</v>
      </c>
      <c r="C133" s="17" t="s">
        <v>691</v>
      </c>
      <c r="D133" s="129">
        <v>0</v>
      </c>
      <c r="E133" s="92">
        <f>E118-E148</f>
        <v>0</v>
      </c>
      <c r="F133" s="82">
        <f t="shared" si="2"/>
        <v>0</v>
      </c>
      <c r="G133" s="83">
        <v>0</v>
      </c>
      <c r="H133" s="91" t="s">
        <v>694</v>
      </c>
      <c r="I133" s="6"/>
    </row>
    <row r="134" spans="1:9" s="11" customFormat="1" x14ac:dyDescent="0.25">
      <c r="A134" s="15" t="s">
        <v>250</v>
      </c>
      <c r="B134" s="21" t="s">
        <v>251</v>
      </c>
      <c r="C134" s="17" t="s">
        <v>691</v>
      </c>
      <c r="D134" s="129" t="s">
        <v>694</v>
      </c>
      <c r="E134" s="92" t="s">
        <v>694</v>
      </c>
      <c r="F134" s="82" t="str">
        <f t="shared" si="2"/>
        <v>нд</v>
      </c>
      <c r="G134" s="83" t="str">
        <f t="shared" si="3"/>
        <v>нд</v>
      </c>
      <c r="H134" s="91" t="s">
        <v>694</v>
      </c>
      <c r="I134" s="6"/>
    </row>
    <row r="135" spans="1:9" s="11" customFormat="1" ht="31.5" x14ac:dyDescent="0.25">
      <c r="A135" s="15" t="s">
        <v>252</v>
      </c>
      <c r="B135" s="21" t="s">
        <v>122</v>
      </c>
      <c r="C135" s="17" t="s">
        <v>691</v>
      </c>
      <c r="D135" s="129" t="s">
        <v>694</v>
      </c>
      <c r="E135" s="92" t="s">
        <v>694</v>
      </c>
      <c r="F135" s="82" t="str">
        <f t="shared" si="2"/>
        <v>нд</v>
      </c>
      <c r="G135" s="83" t="str">
        <f t="shared" si="3"/>
        <v>нд</v>
      </c>
      <c r="H135" s="91" t="s">
        <v>694</v>
      </c>
      <c r="I135" s="6"/>
    </row>
    <row r="136" spans="1:9" s="11" customFormat="1" x14ac:dyDescent="0.25">
      <c r="A136" s="15" t="s">
        <v>253</v>
      </c>
      <c r="B136" s="19" t="s">
        <v>254</v>
      </c>
      <c r="C136" s="17" t="s">
        <v>691</v>
      </c>
      <c r="D136" s="129" t="s">
        <v>694</v>
      </c>
      <c r="E136" s="92" t="s">
        <v>694</v>
      </c>
      <c r="F136" s="82" t="str">
        <f t="shared" si="2"/>
        <v>нд</v>
      </c>
      <c r="G136" s="83" t="str">
        <f t="shared" si="3"/>
        <v>нд</v>
      </c>
      <c r="H136" s="91" t="s">
        <v>694</v>
      </c>
      <c r="I136" s="6"/>
    </row>
    <row r="137" spans="1:9" s="11" customFormat="1" x14ac:dyDescent="0.25">
      <c r="A137" s="15" t="s">
        <v>255</v>
      </c>
      <c r="B137" s="19" t="s">
        <v>48</v>
      </c>
      <c r="C137" s="17" t="s">
        <v>691</v>
      </c>
      <c r="D137" s="129" t="s">
        <v>694</v>
      </c>
      <c r="E137" s="92" t="s">
        <v>694</v>
      </c>
      <c r="F137" s="82" t="str">
        <f t="shared" si="2"/>
        <v>нд</v>
      </c>
      <c r="G137" s="83" t="str">
        <f t="shared" si="3"/>
        <v>нд</v>
      </c>
      <c r="H137" s="91" t="s">
        <v>694</v>
      </c>
      <c r="I137" s="6"/>
    </row>
    <row r="138" spans="1:9" s="11" customFormat="1" x14ac:dyDescent="0.25">
      <c r="A138" s="15" t="s">
        <v>256</v>
      </c>
      <c r="B138" s="21" t="s">
        <v>257</v>
      </c>
      <c r="C138" s="17" t="s">
        <v>691</v>
      </c>
      <c r="D138" s="129">
        <v>29.621323429647191</v>
      </c>
      <c r="E138" s="82">
        <f>E124-E130-E132-E133</f>
        <v>4.9959482300002236</v>
      </c>
      <c r="F138" s="82">
        <f t="shared" si="2"/>
        <v>-24.625375199646967</v>
      </c>
      <c r="G138" s="83">
        <f t="shared" si="3"/>
        <v>-0.83133946591326457</v>
      </c>
      <c r="H138" s="91" t="s">
        <v>694</v>
      </c>
      <c r="I138" s="6"/>
    </row>
    <row r="139" spans="1:9" s="11" customFormat="1" x14ac:dyDescent="0.25">
      <c r="A139" s="15" t="s">
        <v>258</v>
      </c>
      <c r="B139" s="33" t="s">
        <v>259</v>
      </c>
      <c r="C139" s="17" t="s">
        <v>691</v>
      </c>
      <c r="D139" s="129">
        <v>714.21579633488784</v>
      </c>
      <c r="E139" s="82">
        <v>427.60704301300007</v>
      </c>
      <c r="F139" s="82">
        <f t="shared" si="2"/>
        <v>-286.60875332188778</v>
      </c>
      <c r="G139" s="83">
        <f t="shared" si="3"/>
        <v>-0.40129153512519078</v>
      </c>
      <c r="H139" s="91" t="s">
        <v>694</v>
      </c>
      <c r="I139" s="6"/>
    </row>
    <row r="140" spans="1:9" s="11" customFormat="1" x14ac:dyDescent="0.25">
      <c r="A140" s="15" t="s">
        <v>14</v>
      </c>
      <c r="B140" s="16" t="s">
        <v>108</v>
      </c>
      <c r="C140" s="17" t="s">
        <v>691</v>
      </c>
      <c r="D140" s="129" t="s">
        <v>694</v>
      </c>
      <c r="E140" s="92" t="s">
        <v>694</v>
      </c>
      <c r="F140" s="82" t="str">
        <f t="shared" si="2"/>
        <v>нд</v>
      </c>
      <c r="G140" s="83" t="str">
        <f t="shared" si="3"/>
        <v>нд</v>
      </c>
      <c r="H140" s="91" t="s">
        <v>694</v>
      </c>
      <c r="I140" s="6"/>
    </row>
    <row r="141" spans="1:9" s="11" customFormat="1" ht="31.5" x14ac:dyDescent="0.25">
      <c r="A141" s="15" t="s">
        <v>260</v>
      </c>
      <c r="B141" s="20" t="s">
        <v>109</v>
      </c>
      <c r="C141" s="17" t="s">
        <v>691</v>
      </c>
      <c r="D141" s="129" t="s">
        <v>694</v>
      </c>
      <c r="E141" s="92" t="s">
        <v>694</v>
      </c>
      <c r="F141" s="82" t="str">
        <f t="shared" si="2"/>
        <v>нд</v>
      </c>
      <c r="G141" s="83" t="str">
        <f t="shared" si="3"/>
        <v>нд</v>
      </c>
      <c r="H141" s="91" t="s">
        <v>694</v>
      </c>
      <c r="I141" s="6"/>
    </row>
    <row r="142" spans="1:9" s="11" customFormat="1" ht="31.5" x14ac:dyDescent="0.25">
      <c r="A142" s="15" t="s">
        <v>261</v>
      </c>
      <c r="B142" s="20" t="s">
        <v>110</v>
      </c>
      <c r="C142" s="17" t="s">
        <v>691</v>
      </c>
      <c r="D142" s="129" t="s">
        <v>694</v>
      </c>
      <c r="E142" s="92" t="s">
        <v>694</v>
      </c>
      <c r="F142" s="82" t="str">
        <f t="shared" si="2"/>
        <v>нд</v>
      </c>
      <c r="G142" s="83" t="str">
        <f t="shared" si="3"/>
        <v>нд</v>
      </c>
      <c r="H142" s="91" t="s">
        <v>694</v>
      </c>
      <c r="I142" s="6"/>
    </row>
    <row r="143" spans="1:9" s="11" customFormat="1" ht="31.5" x14ac:dyDescent="0.25">
      <c r="A143" s="15" t="s">
        <v>262</v>
      </c>
      <c r="B143" s="20" t="s">
        <v>111</v>
      </c>
      <c r="C143" s="17" t="s">
        <v>691</v>
      </c>
      <c r="D143" s="129" t="s">
        <v>694</v>
      </c>
      <c r="E143" s="92" t="s">
        <v>694</v>
      </c>
      <c r="F143" s="82" t="str">
        <f t="shared" si="2"/>
        <v>нд</v>
      </c>
      <c r="G143" s="83" t="str">
        <f t="shared" si="3"/>
        <v>нд</v>
      </c>
      <c r="H143" s="91" t="s">
        <v>694</v>
      </c>
      <c r="I143" s="6"/>
    </row>
    <row r="144" spans="1:9" s="11" customFormat="1" x14ac:dyDescent="0.25">
      <c r="A144" s="15" t="s">
        <v>15</v>
      </c>
      <c r="B144" s="16" t="s">
        <v>112</v>
      </c>
      <c r="C144" s="17" t="s">
        <v>691</v>
      </c>
      <c r="D144" s="129" t="s">
        <v>694</v>
      </c>
      <c r="E144" s="92" t="s">
        <v>694</v>
      </c>
      <c r="F144" s="82" t="str">
        <f t="shared" si="2"/>
        <v>нд</v>
      </c>
      <c r="G144" s="83" t="str">
        <f t="shared" si="3"/>
        <v>нд</v>
      </c>
      <c r="H144" s="91" t="s">
        <v>694</v>
      </c>
      <c r="I144" s="6"/>
    </row>
    <row r="145" spans="1:9" s="11" customFormat="1" x14ac:dyDescent="0.25">
      <c r="A145" s="15" t="s">
        <v>16</v>
      </c>
      <c r="B145" s="16" t="s">
        <v>113</v>
      </c>
      <c r="C145" s="17" t="s">
        <v>691</v>
      </c>
      <c r="D145" s="129">
        <v>510.0050538531047</v>
      </c>
      <c r="E145" s="82">
        <v>426.45809632000015</v>
      </c>
      <c r="F145" s="82">
        <f t="shared" si="2"/>
        <v>-83.546957533104546</v>
      </c>
      <c r="G145" s="83">
        <f t="shared" si="3"/>
        <v>-0.16381594045373582</v>
      </c>
      <c r="H145" s="91" t="s">
        <v>694</v>
      </c>
      <c r="I145" s="6"/>
    </row>
    <row r="146" spans="1:9" s="11" customFormat="1" x14ac:dyDescent="0.25">
      <c r="A146" s="15" t="s">
        <v>17</v>
      </c>
      <c r="B146" s="16" t="s">
        <v>114</v>
      </c>
      <c r="C146" s="17" t="s">
        <v>691</v>
      </c>
      <c r="D146" s="129" t="s">
        <v>694</v>
      </c>
      <c r="E146" s="92" t="s">
        <v>694</v>
      </c>
      <c r="F146" s="82" t="str">
        <f t="shared" si="2"/>
        <v>нд</v>
      </c>
      <c r="G146" s="83" t="str">
        <f t="shared" si="3"/>
        <v>нд</v>
      </c>
      <c r="H146" s="91" t="s">
        <v>694</v>
      </c>
      <c r="I146" s="6"/>
    </row>
    <row r="147" spans="1:9" s="11" customFormat="1" x14ac:dyDescent="0.25">
      <c r="A147" s="15" t="s">
        <v>263</v>
      </c>
      <c r="B147" s="18" t="s">
        <v>116</v>
      </c>
      <c r="C147" s="17" t="s">
        <v>691</v>
      </c>
      <c r="D147" s="129">
        <v>85.725448763196937</v>
      </c>
      <c r="E147" s="82">
        <v>-18.501024424999926</v>
      </c>
      <c r="F147" s="82">
        <f t="shared" si="2"/>
        <v>-104.22647318819686</v>
      </c>
      <c r="G147" s="83" t="s">
        <v>694</v>
      </c>
      <c r="H147" s="91" t="s">
        <v>694</v>
      </c>
      <c r="I147" s="6"/>
    </row>
    <row r="148" spans="1:9" s="11" customFormat="1" x14ac:dyDescent="0.25">
      <c r="A148" s="15" t="s">
        <v>264</v>
      </c>
      <c r="B148" s="16" t="s">
        <v>118</v>
      </c>
      <c r="C148" s="17" t="s">
        <v>691</v>
      </c>
      <c r="D148" s="129">
        <v>0</v>
      </c>
      <c r="E148" s="82">
        <v>0</v>
      </c>
      <c r="F148" s="82">
        <f t="shared" si="2"/>
        <v>0</v>
      </c>
      <c r="G148" s="83">
        <v>0</v>
      </c>
      <c r="H148" s="91" t="s">
        <v>694</v>
      </c>
      <c r="I148" s="6"/>
    </row>
    <row r="149" spans="1:9" s="11" customFormat="1" x14ac:dyDescent="0.25">
      <c r="A149" s="15" t="s">
        <v>265</v>
      </c>
      <c r="B149" s="16" t="s">
        <v>120</v>
      </c>
      <c r="C149" s="17" t="s">
        <v>691</v>
      </c>
      <c r="D149" s="67">
        <v>0</v>
      </c>
      <c r="E149" s="92" t="s">
        <v>694</v>
      </c>
      <c r="F149" s="92" t="s">
        <v>694</v>
      </c>
      <c r="G149" s="92" t="s">
        <v>694</v>
      </c>
      <c r="H149" s="91" t="s">
        <v>694</v>
      </c>
      <c r="I149" s="6"/>
    </row>
    <row r="150" spans="1:9" s="11" customFormat="1" ht="31.5" x14ac:dyDescent="0.25">
      <c r="A150" s="15" t="s">
        <v>266</v>
      </c>
      <c r="B150" s="18" t="s">
        <v>122</v>
      </c>
      <c r="C150" s="17" t="s">
        <v>691</v>
      </c>
      <c r="D150" s="67">
        <v>0</v>
      </c>
      <c r="E150" s="92" t="s">
        <v>694</v>
      </c>
      <c r="F150" s="92" t="s">
        <v>694</v>
      </c>
      <c r="G150" s="92" t="s">
        <v>694</v>
      </c>
      <c r="H150" s="91" t="s">
        <v>694</v>
      </c>
      <c r="I150" s="6"/>
    </row>
    <row r="151" spans="1:9" s="11" customFormat="1" x14ac:dyDescent="0.25">
      <c r="A151" s="15" t="s">
        <v>267</v>
      </c>
      <c r="B151" s="19" t="s">
        <v>47</v>
      </c>
      <c r="C151" s="17" t="s">
        <v>691</v>
      </c>
      <c r="D151" s="67">
        <v>0</v>
      </c>
      <c r="E151" s="92" t="s">
        <v>694</v>
      </c>
      <c r="F151" s="92" t="s">
        <v>694</v>
      </c>
      <c r="G151" s="92" t="s">
        <v>694</v>
      </c>
      <c r="H151" s="91" t="s">
        <v>694</v>
      </c>
      <c r="I151" s="6"/>
    </row>
    <row r="152" spans="1:9" s="11" customFormat="1" x14ac:dyDescent="0.25">
      <c r="A152" s="15" t="s">
        <v>268</v>
      </c>
      <c r="B152" s="19" t="s">
        <v>48</v>
      </c>
      <c r="C152" s="17" t="s">
        <v>691</v>
      </c>
      <c r="D152" s="67">
        <v>0</v>
      </c>
      <c r="E152" s="92" t="s">
        <v>694</v>
      </c>
      <c r="F152" s="92" t="s">
        <v>694</v>
      </c>
      <c r="G152" s="92" t="s">
        <v>694</v>
      </c>
      <c r="H152" s="91" t="s">
        <v>694</v>
      </c>
      <c r="I152" s="6"/>
    </row>
    <row r="153" spans="1:9" s="11" customFormat="1" x14ac:dyDescent="0.25">
      <c r="A153" s="15" t="s">
        <v>269</v>
      </c>
      <c r="B153" s="16" t="s">
        <v>126</v>
      </c>
      <c r="C153" s="17" t="s">
        <v>691</v>
      </c>
      <c r="D153" s="129">
        <v>118.48529371858621</v>
      </c>
      <c r="E153" s="82">
        <f>E139-E145-E147-E148</f>
        <v>19.64997111799984</v>
      </c>
      <c r="F153" s="82">
        <f t="shared" ref="F153:F158" si="4">IF(D153="нд","нд",E153-D153)</f>
        <v>-98.835322600586366</v>
      </c>
      <c r="G153" s="83">
        <f t="shared" ref="G153" si="5">IF(D153="нд","нд",E153/D153-1)</f>
        <v>-0.83415687718451892</v>
      </c>
      <c r="H153" s="91" t="s">
        <v>694</v>
      </c>
      <c r="I153" s="6"/>
    </row>
    <row r="154" spans="1:9" s="11" customFormat="1" x14ac:dyDescent="0.25">
      <c r="A154" s="15" t="s">
        <v>270</v>
      </c>
      <c r="B154" s="33" t="s">
        <v>271</v>
      </c>
      <c r="C154" s="17" t="s">
        <v>691</v>
      </c>
      <c r="D154" s="129">
        <v>714.21579633488784</v>
      </c>
      <c r="E154" s="82">
        <v>0</v>
      </c>
      <c r="F154" s="82">
        <f t="shared" si="4"/>
        <v>-714.21579633488784</v>
      </c>
      <c r="G154" s="83">
        <f t="shared" ref="G154" si="6">IF(D154="нд","нд",E154/D154-1)</f>
        <v>-1</v>
      </c>
      <c r="H154" s="91" t="s">
        <v>694</v>
      </c>
      <c r="I154" s="6"/>
    </row>
    <row r="155" spans="1:9" s="11" customFormat="1" x14ac:dyDescent="0.25">
      <c r="A155" s="15" t="s">
        <v>18</v>
      </c>
      <c r="B155" s="21" t="s">
        <v>272</v>
      </c>
      <c r="C155" s="17" t="s">
        <v>691</v>
      </c>
      <c r="D155" s="129">
        <v>0</v>
      </c>
      <c r="E155" s="92">
        <v>0</v>
      </c>
      <c r="F155" s="82">
        <v>0</v>
      </c>
      <c r="G155" s="83">
        <v>0</v>
      </c>
      <c r="H155" s="91" t="s">
        <v>694</v>
      </c>
      <c r="I155" s="6"/>
    </row>
    <row r="156" spans="1:9" s="11" customFormat="1" x14ac:dyDescent="0.25">
      <c r="A156" s="15" t="s">
        <v>19</v>
      </c>
      <c r="B156" s="21" t="s">
        <v>273</v>
      </c>
      <c r="C156" s="17" t="s">
        <v>691</v>
      </c>
      <c r="D156" s="129">
        <v>35.710789816744509</v>
      </c>
      <c r="E156" s="92">
        <v>0</v>
      </c>
      <c r="F156" s="82">
        <f t="shared" si="4"/>
        <v>-35.710789816744509</v>
      </c>
      <c r="G156" s="83">
        <f t="shared" ref="G156:G157" si="7">IF(D156="нд","нд",E156/D156-1)</f>
        <v>-1</v>
      </c>
      <c r="H156" s="91" t="s">
        <v>694</v>
      </c>
      <c r="I156" s="6"/>
    </row>
    <row r="157" spans="1:9" s="11" customFormat="1" x14ac:dyDescent="0.25">
      <c r="A157" s="15" t="s">
        <v>20</v>
      </c>
      <c r="B157" s="21" t="s">
        <v>274</v>
      </c>
      <c r="C157" s="17" t="s">
        <v>691</v>
      </c>
      <c r="D157" s="129">
        <v>678.50500651814571</v>
      </c>
      <c r="E157" s="92">
        <v>0</v>
      </c>
      <c r="F157" s="82">
        <f t="shared" si="4"/>
        <v>-678.50500651814571</v>
      </c>
      <c r="G157" s="83">
        <f t="shared" si="7"/>
        <v>-1</v>
      </c>
      <c r="H157" s="91" t="s">
        <v>694</v>
      </c>
      <c r="I157" s="6"/>
    </row>
    <row r="158" spans="1:9" s="11" customFormat="1" ht="16.5" thickBot="1" x14ac:dyDescent="0.3">
      <c r="A158" s="28" t="s">
        <v>21</v>
      </c>
      <c r="B158" s="21" t="s">
        <v>275</v>
      </c>
      <c r="C158" s="17" t="s">
        <v>691</v>
      </c>
      <c r="D158" s="131">
        <v>-2.3874235921539366E-12</v>
      </c>
      <c r="E158" s="85">
        <f>E154-E155-E156-E157</f>
        <v>0</v>
      </c>
      <c r="F158" s="85">
        <f t="shared" si="4"/>
        <v>2.3874235921539366E-12</v>
      </c>
      <c r="G158" s="83">
        <v>0</v>
      </c>
      <c r="H158" s="93" t="s">
        <v>694</v>
      </c>
      <c r="I158" s="6"/>
    </row>
    <row r="159" spans="1:9" s="11" customFormat="1" x14ac:dyDescent="0.25">
      <c r="A159" s="12" t="s">
        <v>276</v>
      </c>
      <c r="B159" s="13" t="s">
        <v>179</v>
      </c>
      <c r="C159" s="14" t="s">
        <v>277</v>
      </c>
      <c r="D159" s="66"/>
      <c r="E159" s="124"/>
      <c r="F159" s="122"/>
      <c r="G159" s="80"/>
      <c r="H159" s="94"/>
      <c r="I159" s="6"/>
    </row>
    <row r="160" spans="1:9" s="11" customFormat="1" ht="31.5" x14ac:dyDescent="0.25">
      <c r="A160" s="15" t="s">
        <v>22</v>
      </c>
      <c r="B160" s="21" t="s">
        <v>278</v>
      </c>
      <c r="C160" s="17" t="s">
        <v>691</v>
      </c>
      <c r="D160" s="129">
        <v>3222.2940474670104</v>
      </c>
      <c r="E160" s="82">
        <f>E109+E105+E69</f>
        <v>1136.3582059630003</v>
      </c>
      <c r="F160" s="82">
        <f t="shared" ref="F160:F164" si="8">IF(D160="нд","нд",E160-D160)</f>
        <v>-2085.9358415040101</v>
      </c>
      <c r="G160" s="83">
        <f t="shared" ref="G160:G164" si="9">IF(D160="нд","нд",E160/D160-1)</f>
        <v>-0.64734496938407227</v>
      </c>
      <c r="H160" s="91" t="s">
        <v>694</v>
      </c>
      <c r="I160" s="6"/>
    </row>
    <row r="161" spans="1:9" s="11" customFormat="1" x14ac:dyDescent="0.25">
      <c r="A161" s="15" t="s">
        <v>23</v>
      </c>
      <c r="B161" s="21" t="s">
        <v>279</v>
      </c>
      <c r="C161" s="17" t="s">
        <v>691</v>
      </c>
      <c r="D161" s="129">
        <v>2952.1479455824656</v>
      </c>
      <c r="E161" s="92">
        <v>2756.1479459317065</v>
      </c>
      <c r="F161" s="82">
        <f t="shared" si="8"/>
        <v>-195.99999965075904</v>
      </c>
      <c r="G161" s="83">
        <f t="shared" si="9"/>
        <v>-6.6392336449143552E-2</v>
      </c>
      <c r="H161" s="91" t="s">
        <v>694</v>
      </c>
      <c r="I161" s="6"/>
    </row>
    <row r="162" spans="1:9" s="11" customFormat="1" x14ac:dyDescent="0.25">
      <c r="A162" s="15" t="s">
        <v>280</v>
      </c>
      <c r="B162" s="20" t="s">
        <v>281</v>
      </c>
      <c r="C162" s="17" t="s">
        <v>691</v>
      </c>
      <c r="D162" s="129">
        <v>6.1479449924657743</v>
      </c>
      <c r="E162" s="92">
        <v>6.1479453417066177</v>
      </c>
      <c r="F162" s="82">
        <f t="shared" si="8"/>
        <v>3.4924084335585803E-7</v>
      </c>
      <c r="G162" s="83">
        <f t="shared" si="9"/>
        <v>5.6806110704243906E-8</v>
      </c>
      <c r="H162" s="91" t="s">
        <v>694</v>
      </c>
      <c r="I162" s="6"/>
    </row>
    <row r="163" spans="1:9" s="11" customFormat="1" x14ac:dyDescent="0.25">
      <c r="A163" s="15" t="s">
        <v>24</v>
      </c>
      <c r="B163" s="21" t="s">
        <v>282</v>
      </c>
      <c r="C163" s="17" t="s">
        <v>691</v>
      </c>
      <c r="D163" s="129">
        <v>2506.1479455756162</v>
      </c>
      <c r="E163" s="135">
        <v>2406.1482883917065</v>
      </c>
      <c r="F163" s="82">
        <f t="shared" si="8"/>
        <v>-99.999657183909676</v>
      </c>
      <c r="G163" s="83">
        <f t="shared" si="9"/>
        <v>-3.9901737389626324E-2</v>
      </c>
      <c r="H163" s="91" t="s">
        <v>694</v>
      </c>
      <c r="I163" s="6"/>
    </row>
    <row r="164" spans="1:9" s="11" customFormat="1" x14ac:dyDescent="0.25">
      <c r="A164" s="24" t="s">
        <v>283</v>
      </c>
      <c r="B164" s="20" t="s">
        <v>284</v>
      </c>
      <c r="C164" s="17" t="s">
        <v>691</v>
      </c>
      <c r="D164" s="69">
        <v>6.147944985616479</v>
      </c>
      <c r="E164" s="92">
        <v>6.1479999999999997</v>
      </c>
      <c r="F164" s="98">
        <f t="shared" si="8"/>
        <v>5.5014383520735066E-5</v>
      </c>
      <c r="G164" s="83">
        <f t="shared" si="9"/>
        <v>8.9484183170007725E-6</v>
      </c>
      <c r="H164" s="91" t="s">
        <v>694</v>
      </c>
      <c r="I164" s="6"/>
    </row>
    <row r="165" spans="1:9" s="11" customFormat="1" ht="32.25" thickBot="1" x14ac:dyDescent="0.3">
      <c r="A165" s="28" t="s">
        <v>25</v>
      </c>
      <c r="B165" s="34" t="s">
        <v>285</v>
      </c>
      <c r="C165" s="30" t="s">
        <v>277</v>
      </c>
      <c r="D165" s="72">
        <v>0.77775271550579184</v>
      </c>
      <c r="E165" s="92" t="s">
        <v>694</v>
      </c>
      <c r="F165" s="110" t="s">
        <v>694</v>
      </c>
      <c r="G165" s="92" t="s">
        <v>694</v>
      </c>
      <c r="H165" s="91" t="s">
        <v>694</v>
      </c>
      <c r="I165" s="6"/>
    </row>
    <row r="166" spans="1:9" s="11" customFormat="1" ht="19.5" thickBot="1" x14ac:dyDescent="0.3">
      <c r="A166" s="146" t="s">
        <v>286</v>
      </c>
      <c r="B166" s="147"/>
      <c r="C166" s="147"/>
      <c r="D166" s="147"/>
      <c r="E166" s="147"/>
      <c r="F166" s="147"/>
      <c r="G166" s="147"/>
      <c r="H166" s="148"/>
      <c r="I166" s="6"/>
    </row>
    <row r="167" spans="1:9" s="11" customFormat="1" x14ac:dyDescent="0.25">
      <c r="A167" s="31" t="s">
        <v>287</v>
      </c>
      <c r="B167" s="35" t="s">
        <v>288</v>
      </c>
      <c r="C167" s="17" t="s">
        <v>691</v>
      </c>
      <c r="D167" s="71">
        <v>10470.785525448824</v>
      </c>
      <c r="E167" s="126">
        <v>4220.9383355099999</v>
      </c>
      <c r="F167" s="98">
        <f t="shared" ref="F167:F228" si="10">IF(D167="нд","нд",E167-D167)</f>
        <v>-6249.8471899388242</v>
      </c>
      <c r="G167" s="83">
        <f t="shared" ref="G167:G225" si="11">IF(D167="нд","нд",E167/D167-1)</f>
        <v>-0.59688427145688561</v>
      </c>
      <c r="H167" s="91" t="s">
        <v>694</v>
      </c>
      <c r="I167" s="6"/>
    </row>
    <row r="168" spans="1:9" s="11" customFormat="1" x14ac:dyDescent="0.25">
      <c r="A168" s="15" t="s">
        <v>26</v>
      </c>
      <c r="B168" s="16" t="s">
        <v>108</v>
      </c>
      <c r="C168" s="17" t="s">
        <v>691</v>
      </c>
      <c r="D168" s="67" t="s">
        <v>694</v>
      </c>
      <c r="E168" s="110" t="s">
        <v>694</v>
      </c>
      <c r="F168" s="98" t="str">
        <f t="shared" si="10"/>
        <v>нд</v>
      </c>
      <c r="G168" s="82" t="str">
        <f t="shared" si="11"/>
        <v>нд</v>
      </c>
      <c r="H168" s="91" t="s">
        <v>694</v>
      </c>
      <c r="I168" s="6"/>
    </row>
    <row r="169" spans="1:9" s="11" customFormat="1" ht="31.5" x14ac:dyDescent="0.25">
      <c r="A169" s="15" t="s">
        <v>289</v>
      </c>
      <c r="B169" s="20" t="s">
        <v>109</v>
      </c>
      <c r="C169" s="17" t="s">
        <v>691</v>
      </c>
      <c r="D169" s="67" t="s">
        <v>694</v>
      </c>
      <c r="E169" s="110" t="s">
        <v>694</v>
      </c>
      <c r="F169" s="98" t="str">
        <f t="shared" si="10"/>
        <v>нд</v>
      </c>
      <c r="G169" s="82" t="str">
        <f t="shared" si="11"/>
        <v>нд</v>
      </c>
      <c r="H169" s="91" t="s">
        <v>694</v>
      </c>
      <c r="I169" s="6"/>
    </row>
    <row r="170" spans="1:9" s="11" customFormat="1" ht="31.5" x14ac:dyDescent="0.25">
      <c r="A170" s="15" t="s">
        <v>290</v>
      </c>
      <c r="B170" s="20" t="s">
        <v>110</v>
      </c>
      <c r="C170" s="17" t="s">
        <v>691</v>
      </c>
      <c r="D170" s="67" t="s">
        <v>694</v>
      </c>
      <c r="E170" s="110" t="s">
        <v>694</v>
      </c>
      <c r="F170" s="98" t="str">
        <f t="shared" si="10"/>
        <v>нд</v>
      </c>
      <c r="G170" s="82" t="str">
        <f t="shared" si="11"/>
        <v>нд</v>
      </c>
      <c r="H170" s="91" t="s">
        <v>694</v>
      </c>
      <c r="I170" s="6"/>
    </row>
    <row r="171" spans="1:9" s="11" customFormat="1" ht="31.5" x14ac:dyDescent="0.25">
      <c r="A171" s="15" t="s">
        <v>291</v>
      </c>
      <c r="B171" s="20" t="s">
        <v>111</v>
      </c>
      <c r="C171" s="17" t="s">
        <v>691</v>
      </c>
      <c r="D171" s="67" t="s">
        <v>694</v>
      </c>
      <c r="E171" s="110" t="s">
        <v>694</v>
      </c>
      <c r="F171" s="98" t="str">
        <f t="shared" si="10"/>
        <v>нд</v>
      </c>
      <c r="G171" s="82" t="str">
        <f t="shared" si="11"/>
        <v>нд</v>
      </c>
      <c r="H171" s="91" t="s">
        <v>694</v>
      </c>
      <c r="I171" s="6"/>
    </row>
    <row r="172" spans="1:9" s="11" customFormat="1" x14ac:dyDescent="0.25">
      <c r="A172" s="15" t="s">
        <v>27</v>
      </c>
      <c r="B172" s="16" t="s">
        <v>112</v>
      </c>
      <c r="C172" s="17" t="s">
        <v>691</v>
      </c>
      <c r="D172" s="67" t="s">
        <v>694</v>
      </c>
      <c r="E172" s="110" t="s">
        <v>694</v>
      </c>
      <c r="F172" s="98" t="str">
        <f t="shared" si="10"/>
        <v>нд</v>
      </c>
      <c r="G172" s="82" t="str">
        <f t="shared" si="11"/>
        <v>нд</v>
      </c>
      <c r="H172" s="91" t="s">
        <v>694</v>
      </c>
      <c r="I172" s="6"/>
    </row>
    <row r="173" spans="1:9" s="11" customFormat="1" x14ac:dyDescent="0.25">
      <c r="A173" s="15" t="s">
        <v>28</v>
      </c>
      <c r="B173" s="16" t="s">
        <v>113</v>
      </c>
      <c r="C173" s="17" t="s">
        <v>691</v>
      </c>
      <c r="D173" s="67">
        <v>9756.1022355935438</v>
      </c>
      <c r="E173" s="110">
        <v>3097.9561288700002</v>
      </c>
      <c r="F173" s="110">
        <f t="shared" si="10"/>
        <v>-6658.1461067235432</v>
      </c>
      <c r="G173" s="83">
        <f t="shared" si="11"/>
        <v>-0.68245964893975652</v>
      </c>
      <c r="H173" s="91" t="s">
        <v>694</v>
      </c>
      <c r="I173" s="6"/>
    </row>
    <row r="174" spans="1:9" s="11" customFormat="1" x14ac:dyDescent="0.25">
      <c r="A174" s="15" t="s">
        <v>29</v>
      </c>
      <c r="B174" s="16" t="s">
        <v>114</v>
      </c>
      <c r="C174" s="17" t="s">
        <v>691</v>
      </c>
      <c r="D174" s="67" t="s">
        <v>694</v>
      </c>
      <c r="E174" s="110" t="s">
        <v>694</v>
      </c>
      <c r="F174" s="98" t="str">
        <f t="shared" si="10"/>
        <v>нд</v>
      </c>
      <c r="G174" s="82" t="str">
        <f t="shared" si="11"/>
        <v>нд</v>
      </c>
      <c r="H174" s="91" t="s">
        <v>694</v>
      </c>
      <c r="I174" s="6"/>
    </row>
    <row r="175" spans="1:9" s="11" customFormat="1" x14ac:dyDescent="0.25">
      <c r="A175" s="15" t="s">
        <v>292</v>
      </c>
      <c r="B175" s="16" t="s">
        <v>116</v>
      </c>
      <c r="C175" s="17" t="s">
        <v>691</v>
      </c>
      <c r="D175" s="67">
        <v>327.09330345000001</v>
      </c>
      <c r="E175" s="110">
        <v>1061.0719999999999</v>
      </c>
      <c r="F175" s="110">
        <f t="shared" si="10"/>
        <v>733.97869654999988</v>
      </c>
      <c r="G175" s="83">
        <f t="shared" si="11"/>
        <v>2.2439429019438699</v>
      </c>
      <c r="H175" s="91" t="s">
        <v>694</v>
      </c>
      <c r="I175" s="6"/>
    </row>
    <row r="176" spans="1:9" s="11" customFormat="1" x14ac:dyDescent="0.25">
      <c r="A176" s="15" t="s">
        <v>293</v>
      </c>
      <c r="B176" s="16" t="s">
        <v>118</v>
      </c>
      <c r="C176" s="17" t="s">
        <v>691</v>
      </c>
      <c r="D176" s="67">
        <v>0</v>
      </c>
      <c r="E176" s="110">
        <v>0</v>
      </c>
      <c r="F176" s="110">
        <f t="shared" si="10"/>
        <v>0</v>
      </c>
      <c r="G176" s="83">
        <v>0</v>
      </c>
      <c r="H176" s="91" t="s">
        <v>694</v>
      </c>
      <c r="I176" s="6"/>
    </row>
    <row r="177" spans="1:9" s="11" customFormat="1" x14ac:dyDescent="0.25">
      <c r="A177" s="15" t="s">
        <v>294</v>
      </c>
      <c r="B177" s="16" t="s">
        <v>120</v>
      </c>
      <c r="C177" s="17" t="s">
        <v>691</v>
      </c>
      <c r="D177" s="67" t="s">
        <v>694</v>
      </c>
      <c r="E177" s="110" t="s">
        <v>694</v>
      </c>
      <c r="F177" s="98" t="str">
        <f t="shared" si="10"/>
        <v>нд</v>
      </c>
      <c r="G177" s="82" t="str">
        <f t="shared" si="11"/>
        <v>нд</v>
      </c>
      <c r="H177" s="91" t="s">
        <v>694</v>
      </c>
      <c r="I177" s="6"/>
    </row>
    <row r="178" spans="1:9" s="11" customFormat="1" ht="31.5" x14ac:dyDescent="0.25">
      <c r="A178" s="15" t="s">
        <v>295</v>
      </c>
      <c r="B178" s="18" t="s">
        <v>122</v>
      </c>
      <c r="C178" s="17" t="s">
        <v>691</v>
      </c>
      <c r="D178" s="67" t="s">
        <v>694</v>
      </c>
      <c r="E178" s="110" t="s">
        <v>694</v>
      </c>
      <c r="F178" s="98" t="str">
        <f t="shared" si="10"/>
        <v>нд</v>
      </c>
      <c r="G178" s="82" t="str">
        <f t="shared" si="11"/>
        <v>нд</v>
      </c>
      <c r="H178" s="91" t="s">
        <v>694</v>
      </c>
      <c r="I178" s="6"/>
    </row>
    <row r="179" spans="1:9" s="11" customFormat="1" x14ac:dyDescent="0.25">
      <c r="A179" s="15" t="s">
        <v>296</v>
      </c>
      <c r="B179" s="19" t="s">
        <v>47</v>
      </c>
      <c r="C179" s="17" t="s">
        <v>691</v>
      </c>
      <c r="D179" s="67" t="s">
        <v>694</v>
      </c>
      <c r="E179" s="110" t="s">
        <v>694</v>
      </c>
      <c r="F179" s="98" t="str">
        <f t="shared" si="10"/>
        <v>нд</v>
      </c>
      <c r="G179" s="82" t="str">
        <f t="shared" si="11"/>
        <v>нд</v>
      </c>
      <c r="H179" s="91" t="s">
        <v>694</v>
      </c>
      <c r="I179" s="6"/>
    </row>
    <row r="180" spans="1:9" s="11" customFormat="1" x14ac:dyDescent="0.25">
      <c r="A180" s="15" t="s">
        <v>297</v>
      </c>
      <c r="B180" s="19" t="s">
        <v>48</v>
      </c>
      <c r="C180" s="17" t="s">
        <v>691</v>
      </c>
      <c r="D180" s="67" t="s">
        <v>694</v>
      </c>
      <c r="E180" s="110" t="s">
        <v>694</v>
      </c>
      <c r="F180" s="98" t="str">
        <f t="shared" si="10"/>
        <v>нд</v>
      </c>
      <c r="G180" s="82" t="str">
        <f t="shared" si="11"/>
        <v>нд</v>
      </c>
      <c r="H180" s="91" t="s">
        <v>694</v>
      </c>
      <c r="I180" s="6"/>
    </row>
    <row r="181" spans="1:9" s="11" customFormat="1" ht="31.5" x14ac:dyDescent="0.25">
      <c r="A181" s="15" t="s">
        <v>298</v>
      </c>
      <c r="B181" s="21" t="s">
        <v>299</v>
      </c>
      <c r="C181" s="17" t="s">
        <v>691</v>
      </c>
      <c r="D181" s="67" t="s">
        <v>694</v>
      </c>
      <c r="E181" s="110" t="s">
        <v>694</v>
      </c>
      <c r="F181" s="98" t="str">
        <f t="shared" si="10"/>
        <v>нд</v>
      </c>
      <c r="G181" s="82" t="str">
        <f t="shared" si="11"/>
        <v>нд</v>
      </c>
      <c r="H181" s="91" t="s">
        <v>694</v>
      </c>
      <c r="I181" s="6"/>
    </row>
    <row r="182" spans="1:9" s="11" customFormat="1" x14ac:dyDescent="0.25">
      <c r="A182" s="15" t="s">
        <v>300</v>
      </c>
      <c r="B182" s="20" t="s">
        <v>301</v>
      </c>
      <c r="C182" s="17" t="s">
        <v>691</v>
      </c>
      <c r="D182" s="67" t="s">
        <v>694</v>
      </c>
      <c r="E182" s="110" t="s">
        <v>694</v>
      </c>
      <c r="F182" s="98" t="str">
        <f t="shared" si="10"/>
        <v>нд</v>
      </c>
      <c r="G182" s="82" t="str">
        <f t="shared" si="11"/>
        <v>нд</v>
      </c>
      <c r="H182" s="91" t="s">
        <v>694</v>
      </c>
      <c r="I182" s="6"/>
    </row>
    <row r="183" spans="1:9" s="11" customFormat="1" ht="31.5" x14ac:dyDescent="0.25">
      <c r="A183" s="15" t="s">
        <v>302</v>
      </c>
      <c r="B183" s="20" t="s">
        <v>303</v>
      </c>
      <c r="C183" s="17" t="s">
        <v>691</v>
      </c>
      <c r="D183" s="67" t="s">
        <v>694</v>
      </c>
      <c r="E183" s="110" t="s">
        <v>694</v>
      </c>
      <c r="F183" s="98" t="str">
        <f t="shared" si="10"/>
        <v>нд</v>
      </c>
      <c r="G183" s="82" t="str">
        <f t="shared" si="11"/>
        <v>нд</v>
      </c>
      <c r="H183" s="91" t="s">
        <v>694</v>
      </c>
      <c r="I183" s="6"/>
    </row>
    <row r="184" spans="1:9" s="11" customFormat="1" x14ac:dyDescent="0.25">
      <c r="A184" s="15" t="s">
        <v>304</v>
      </c>
      <c r="B184" s="16" t="s">
        <v>126</v>
      </c>
      <c r="C184" s="17" t="s">
        <v>691</v>
      </c>
      <c r="D184" s="67">
        <v>387.58998640528023</v>
      </c>
      <c r="E184" s="110">
        <f>E167-E173-E175-E176</f>
        <v>61.910206639999842</v>
      </c>
      <c r="F184" s="98">
        <f t="shared" si="10"/>
        <v>-325.67977976528039</v>
      </c>
      <c r="G184" s="83">
        <f t="shared" si="11"/>
        <v>-0.84026881805129006</v>
      </c>
      <c r="H184" s="91" t="s">
        <v>694</v>
      </c>
      <c r="I184" s="6"/>
    </row>
    <row r="185" spans="1:9" s="11" customFormat="1" x14ac:dyDescent="0.25">
      <c r="A185" s="15" t="s">
        <v>305</v>
      </c>
      <c r="B185" s="33" t="s">
        <v>306</v>
      </c>
      <c r="C185" s="17" t="s">
        <v>691</v>
      </c>
      <c r="D185" s="67">
        <v>7542.7373207170494</v>
      </c>
      <c r="E185" s="110">
        <v>1909.8958815299998</v>
      </c>
      <c r="F185" s="98">
        <f t="shared" si="10"/>
        <v>-5632.8414391870501</v>
      </c>
      <c r="G185" s="83">
        <f t="shared" si="11"/>
        <v>-0.74679008424643967</v>
      </c>
      <c r="H185" s="91" t="s">
        <v>694</v>
      </c>
      <c r="I185" s="6"/>
    </row>
    <row r="186" spans="1:9" s="11" customFormat="1" x14ac:dyDescent="0.25">
      <c r="A186" s="15" t="s">
        <v>307</v>
      </c>
      <c r="B186" s="21" t="s">
        <v>308</v>
      </c>
      <c r="C186" s="17" t="s">
        <v>691</v>
      </c>
      <c r="D186" s="67" t="s">
        <v>694</v>
      </c>
      <c r="E186" s="110" t="s">
        <v>694</v>
      </c>
      <c r="F186" s="98" t="str">
        <f t="shared" si="10"/>
        <v>нд</v>
      </c>
      <c r="G186" s="82" t="str">
        <f t="shared" si="11"/>
        <v>нд</v>
      </c>
      <c r="H186" s="91" t="s">
        <v>694</v>
      </c>
      <c r="I186" s="6"/>
    </row>
    <row r="187" spans="1:9" s="11" customFormat="1" x14ac:dyDescent="0.25">
      <c r="A187" s="15" t="s">
        <v>309</v>
      </c>
      <c r="B187" s="21" t="s">
        <v>310</v>
      </c>
      <c r="C187" s="17" t="s">
        <v>691</v>
      </c>
      <c r="D187" s="67">
        <v>1681.26804412</v>
      </c>
      <c r="E187" s="110">
        <v>600.31965685</v>
      </c>
      <c r="F187" s="98">
        <f t="shared" si="10"/>
        <v>-1080.94838727</v>
      </c>
      <c r="G187" s="83">
        <f t="shared" si="11"/>
        <v>-0.64293637831901096</v>
      </c>
      <c r="H187" s="91" t="s">
        <v>694</v>
      </c>
      <c r="I187" s="6"/>
    </row>
    <row r="188" spans="1:9" s="11" customFormat="1" x14ac:dyDescent="0.25">
      <c r="A188" s="15" t="s">
        <v>311</v>
      </c>
      <c r="B188" s="20" t="s">
        <v>312</v>
      </c>
      <c r="C188" s="17" t="s">
        <v>691</v>
      </c>
      <c r="D188" s="67" t="s">
        <v>694</v>
      </c>
      <c r="E188" s="110" t="s">
        <v>694</v>
      </c>
      <c r="F188" s="98" t="str">
        <f t="shared" si="10"/>
        <v>нд</v>
      </c>
      <c r="G188" s="82" t="str">
        <f t="shared" si="11"/>
        <v>нд</v>
      </c>
      <c r="H188" s="91" t="s">
        <v>694</v>
      </c>
      <c r="I188" s="6"/>
    </row>
    <row r="189" spans="1:9" s="11" customFormat="1" x14ac:dyDescent="0.25">
      <c r="A189" s="15" t="s">
        <v>313</v>
      </c>
      <c r="B189" s="20" t="s">
        <v>314</v>
      </c>
      <c r="C189" s="17" t="s">
        <v>691</v>
      </c>
      <c r="D189" s="67">
        <v>0</v>
      </c>
      <c r="E189" s="110">
        <v>0</v>
      </c>
      <c r="F189" s="110">
        <f t="shared" si="10"/>
        <v>0</v>
      </c>
      <c r="G189" s="83">
        <v>0</v>
      </c>
      <c r="H189" s="91" t="s">
        <v>694</v>
      </c>
      <c r="I189" s="6"/>
    </row>
    <row r="190" spans="1:9" s="11" customFormat="1" x14ac:dyDescent="0.25">
      <c r="A190" s="15" t="s">
        <v>315</v>
      </c>
      <c r="B190" s="20" t="s">
        <v>316</v>
      </c>
      <c r="C190" s="17" t="s">
        <v>691</v>
      </c>
      <c r="D190" s="67">
        <v>1681.26804412</v>
      </c>
      <c r="E190" s="110">
        <v>600.31965685</v>
      </c>
      <c r="F190" s="98">
        <f t="shared" si="10"/>
        <v>-1080.94838727</v>
      </c>
      <c r="G190" s="83">
        <f t="shared" si="11"/>
        <v>-0.64293637831901096</v>
      </c>
      <c r="H190" s="91" t="s">
        <v>694</v>
      </c>
      <c r="I190" s="6"/>
    </row>
    <row r="191" spans="1:9" s="11" customFormat="1" ht="31.5" x14ac:dyDescent="0.25">
      <c r="A191" s="15" t="s">
        <v>317</v>
      </c>
      <c r="B191" s="21" t="s">
        <v>318</v>
      </c>
      <c r="C191" s="17" t="s">
        <v>691</v>
      </c>
      <c r="D191" s="67" t="s">
        <v>694</v>
      </c>
      <c r="E191" s="110" t="s">
        <v>694</v>
      </c>
      <c r="F191" s="98" t="str">
        <f t="shared" si="10"/>
        <v>нд</v>
      </c>
      <c r="G191" s="82" t="str">
        <f t="shared" si="11"/>
        <v>нд</v>
      </c>
      <c r="H191" s="91" t="s">
        <v>694</v>
      </c>
      <c r="I191" s="6"/>
    </row>
    <row r="192" spans="1:9" s="11" customFormat="1" ht="31.5" x14ac:dyDescent="0.25">
      <c r="A192" s="15" t="s">
        <v>319</v>
      </c>
      <c r="B192" s="21" t="s">
        <v>320</v>
      </c>
      <c r="C192" s="17" t="s">
        <v>691</v>
      </c>
      <c r="D192" s="67">
        <v>1470.6430126546877</v>
      </c>
      <c r="E192" s="110">
        <v>438.41643527000002</v>
      </c>
      <c r="F192" s="98">
        <f t="shared" si="10"/>
        <v>-1032.2265773846877</v>
      </c>
      <c r="G192" s="83">
        <f t="shared" si="11"/>
        <v>-0.70188792827526125</v>
      </c>
      <c r="H192" s="91" t="s">
        <v>694</v>
      </c>
      <c r="I192" s="6"/>
    </row>
    <row r="193" spans="1:9" s="11" customFormat="1" x14ac:dyDescent="0.25">
      <c r="A193" s="15" t="s">
        <v>321</v>
      </c>
      <c r="B193" s="21" t="s">
        <v>322</v>
      </c>
      <c r="C193" s="17" t="s">
        <v>691</v>
      </c>
      <c r="D193" s="67" t="s">
        <v>694</v>
      </c>
      <c r="E193" s="110" t="s">
        <v>694</v>
      </c>
      <c r="F193" s="98" t="str">
        <f t="shared" si="10"/>
        <v>нд</v>
      </c>
      <c r="G193" s="82" t="str">
        <f t="shared" si="11"/>
        <v>нд</v>
      </c>
      <c r="H193" s="91" t="s">
        <v>694</v>
      </c>
      <c r="I193" s="6"/>
    </row>
    <row r="194" spans="1:9" s="11" customFormat="1" x14ac:dyDescent="0.25">
      <c r="A194" s="15" t="s">
        <v>323</v>
      </c>
      <c r="B194" s="21" t="s">
        <v>324</v>
      </c>
      <c r="C194" s="17" t="s">
        <v>691</v>
      </c>
      <c r="D194" s="67">
        <v>1169.9216665028446</v>
      </c>
      <c r="E194" s="110">
        <v>280.22724391000003</v>
      </c>
      <c r="F194" s="98">
        <f t="shared" si="10"/>
        <v>-889.6944225928446</v>
      </c>
      <c r="G194" s="83">
        <f t="shared" si="11"/>
        <v>-0.76047349841151213</v>
      </c>
      <c r="H194" s="91" t="s">
        <v>694</v>
      </c>
      <c r="I194" s="6"/>
    </row>
    <row r="195" spans="1:9" s="11" customFormat="1" x14ac:dyDescent="0.25">
      <c r="A195" s="15" t="s">
        <v>325</v>
      </c>
      <c r="B195" s="21" t="s">
        <v>326</v>
      </c>
      <c r="C195" s="17" t="s">
        <v>691</v>
      </c>
      <c r="D195" s="67">
        <v>356.00124610890623</v>
      </c>
      <c r="E195" s="110">
        <v>99.996648860000008</v>
      </c>
      <c r="F195" s="98">
        <f t="shared" si="10"/>
        <v>-256.00459724890624</v>
      </c>
      <c r="G195" s="83">
        <f t="shared" si="11"/>
        <v>-0.71911152010572033</v>
      </c>
      <c r="H195" s="91" t="s">
        <v>694</v>
      </c>
      <c r="I195" s="6"/>
    </row>
    <row r="196" spans="1:9" s="11" customFormat="1" x14ac:dyDescent="0.25">
      <c r="A196" s="15" t="s">
        <v>327</v>
      </c>
      <c r="B196" s="21" t="s">
        <v>328</v>
      </c>
      <c r="C196" s="17" t="s">
        <v>691</v>
      </c>
      <c r="D196" s="67">
        <v>904.15065543047172</v>
      </c>
      <c r="E196" s="110">
        <v>97.653000000000006</v>
      </c>
      <c r="F196" s="98">
        <f t="shared" si="10"/>
        <v>-806.4976554304717</v>
      </c>
      <c r="G196" s="83">
        <f t="shared" si="11"/>
        <v>-0.89199476944082201</v>
      </c>
      <c r="H196" s="91" t="s">
        <v>694</v>
      </c>
      <c r="I196" s="6"/>
    </row>
    <row r="197" spans="1:9" s="11" customFormat="1" x14ac:dyDescent="0.25">
      <c r="A197" s="15" t="s">
        <v>329</v>
      </c>
      <c r="B197" s="20" t="s">
        <v>330</v>
      </c>
      <c r="C197" s="17" t="s">
        <v>691</v>
      </c>
      <c r="D197" s="67">
        <v>133.91546181279193</v>
      </c>
      <c r="E197" s="110">
        <v>0</v>
      </c>
      <c r="F197" s="98">
        <f t="shared" si="10"/>
        <v>-133.91546181279193</v>
      </c>
      <c r="G197" s="83">
        <v>0</v>
      </c>
      <c r="H197" s="91" t="s">
        <v>694</v>
      </c>
      <c r="I197" s="6"/>
    </row>
    <row r="198" spans="1:9" s="11" customFormat="1" x14ac:dyDescent="0.25">
      <c r="A198" s="15" t="s">
        <v>331</v>
      </c>
      <c r="B198" s="21" t="s">
        <v>332</v>
      </c>
      <c r="C198" s="17" t="s">
        <v>691</v>
      </c>
      <c r="D198" s="67">
        <v>183.92948827725598</v>
      </c>
      <c r="E198" s="110">
        <v>36.536044439999998</v>
      </c>
      <c r="F198" s="98">
        <f t="shared" si="10"/>
        <v>-147.39344383725597</v>
      </c>
      <c r="G198" s="83">
        <f t="shared" si="11"/>
        <v>-0.80135841847759925</v>
      </c>
      <c r="H198" s="91" t="s">
        <v>694</v>
      </c>
      <c r="I198" s="6"/>
    </row>
    <row r="199" spans="1:9" s="11" customFormat="1" x14ac:dyDescent="0.25">
      <c r="A199" s="15" t="s">
        <v>333</v>
      </c>
      <c r="B199" s="21" t="s">
        <v>334</v>
      </c>
      <c r="C199" s="17" t="s">
        <v>691</v>
      </c>
      <c r="D199" s="67">
        <v>42.470428854959998</v>
      </c>
      <c r="E199" s="110">
        <v>1.4154</v>
      </c>
      <c r="F199" s="98">
        <f t="shared" si="10"/>
        <v>-41.05502885496</v>
      </c>
      <c r="G199" s="83">
        <f t="shared" si="11"/>
        <v>-0.96667328213629045</v>
      </c>
      <c r="H199" s="91" t="s">
        <v>694</v>
      </c>
      <c r="I199" s="6"/>
    </row>
    <row r="200" spans="1:9" s="11" customFormat="1" x14ac:dyDescent="0.25">
      <c r="A200" s="15" t="s">
        <v>335</v>
      </c>
      <c r="B200" s="21" t="s">
        <v>336</v>
      </c>
      <c r="C200" s="17" t="s">
        <v>691</v>
      </c>
      <c r="D200" s="67">
        <v>309.29310789045559</v>
      </c>
      <c r="E200" s="110">
        <v>70.61957163000001</v>
      </c>
      <c r="F200" s="98">
        <f t="shared" si="10"/>
        <v>-238.67353626045559</v>
      </c>
      <c r="G200" s="83">
        <f t="shared" si="11"/>
        <v>-0.77167427974175284</v>
      </c>
      <c r="H200" s="91" t="s">
        <v>694</v>
      </c>
      <c r="I200" s="6"/>
    </row>
    <row r="201" spans="1:9" s="11" customFormat="1" ht="31.5" x14ac:dyDescent="0.25">
      <c r="A201" s="15" t="s">
        <v>337</v>
      </c>
      <c r="B201" s="21" t="s">
        <v>338</v>
      </c>
      <c r="C201" s="17" t="s">
        <v>691</v>
      </c>
      <c r="D201" s="67">
        <v>293.99893150684932</v>
      </c>
      <c r="E201" s="110">
        <v>58.024999999999999</v>
      </c>
      <c r="F201" s="98">
        <f t="shared" si="10"/>
        <v>-235.97393150684931</v>
      </c>
      <c r="G201" s="83">
        <f t="shared" si="11"/>
        <v>-0.80263533713336577</v>
      </c>
      <c r="H201" s="91" t="s">
        <v>694</v>
      </c>
      <c r="I201" s="6"/>
    </row>
    <row r="202" spans="1:9" s="11" customFormat="1" x14ac:dyDescent="0.25">
      <c r="A202" s="15" t="s">
        <v>339</v>
      </c>
      <c r="B202" s="21" t="s">
        <v>340</v>
      </c>
      <c r="C202" s="17" t="s">
        <v>691</v>
      </c>
      <c r="D202" s="67">
        <v>1131.0607393706186</v>
      </c>
      <c r="E202" s="110">
        <f>E185-E187-E192-E194-E195-E196-E198-E199-E200-E201</f>
        <v>226.68688056999983</v>
      </c>
      <c r="F202" s="98">
        <f t="shared" si="10"/>
        <v>-904.37385880061879</v>
      </c>
      <c r="G202" s="83">
        <f t="shared" si="11"/>
        <v>-0.7995802765675164</v>
      </c>
      <c r="H202" s="91" t="s">
        <v>694</v>
      </c>
      <c r="I202" s="6"/>
    </row>
    <row r="203" spans="1:9" s="11" customFormat="1" x14ac:dyDescent="0.25">
      <c r="A203" s="15" t="s">
        <v>341</v>
      </c>
      <c r="B203" s="33" t="s">
        <v>342</v>
      </c>
      <c r="C203" s="17" t="s">
        <v>691</v>
      </c>
      <c r="D203" s="67">
        <v>179.91783426230938</v>
      </c>
      <c r="E203" s="110">
        <v>7.4999999999999997E-2</v>
      </c>
      <c r="F203" s="98">
        <f t="shared" si="10"/>
        <v>-179.8428342623094</v>
      </c>
      <c r="G203" s="83">
        <f t="shared" si="11"/>
        <v>-0.99958314304800566</v>
      </c>
      <c r="H203" s="91" t="s">
        <v>694</v>
      </c>
      <c r="I203" s="6"/>
    </row>
    <row r="204" spans="1:9" s="11" customFormat="1" x14ac:dyDescent="0.25">
      <c r="A204" s="15" t="s">
        <v>343</v>
      </c>
      <c r="B204" s="21" t="s">
        <v>344</v>
      </c>
      <c r="C204" s="17" t="s">
        <v>691</v>
      </c>
      <c r="D204" s="67">
        <v>0</v>
      </c>
      <c r="E204" s="110">
        <v>0</v>
      </c>
      <c r="F204" s="98">
        <f t="shared" si="10"/>
        <v>0</v>
      </c>
      <c r="G204" s="83">
        <v>1</v>
      </c>
      <c r="H204" s="91" t="s">
        <v>694</v>
      </c>
      <c r="I204" s="6"/>
    </row>
    <row r="205" spans="1:9" s="11" customFormat="1" x14ac:dyDescent="0.25">
      <c r="A205" s="15" t="s">
        <v>345</v>
      </c>
      <c r="B205" s="21" t="s">
        <v>346</v>
      </c>
      <c r="C205" s="17" t="s">
        <v>691</v>
      </c>
      <c r="D205" s="67">
        <v>0</v>
      </c>
      <c r="E205" s="110">
        <v>0</v>
      </c>
      <c r="F205" s="98" t="s">
        <v>694</v>
      </c>
      <c r="G205" s="82" t="s">
        <v>694</v>
      </c>
      <c r="H205" s="91" t="s">
        <v>694</v>
      </c>
      <c r="I205" s="6"/>
    </row>
    <row r="206" spans="1:9" s="11" customFormat="1" ht="31.5" x14ac:dyDescent="0.25">
      <c r="A206" s="15" t="s">
        <v>347</v>
      </c>
      <c r="B206" s="20" t="s">
        <v>348</v>
      </c>
      <c r="C206" s="17" t="s">
        <v>691</v>
      </c>
      <c r="D206" s="67">
        <v>0</v>
      </c>
      <c r="E206" s="110">
        <v>0</v>
      </c>
      <c r="F206" s="98" t="s">
        <v>694</v>
      </c>
      <c r="G206" s="82" t="s">
        <v>694</v>
      </c>
      <c r="H206" s="91" t="s">
        <v>694</v>
      </c>
      <c r="I206" s="6"/>
    </row>
    <row r="207" spans="1:9" s="11" customFormat="1" x14ac:dyDescent="0.25">
      <c r="A207" s="15" t="s">
        <v>349</v>
      </c>
      <c r="B207" s="22" t="s">
        <v>92</v>
      </c>
      <c r="C207" s="17" t="s">
        <v>691</v>
      </c>
      <c r="D207" s="67">
        <v>0</v>
      </c>
      <c r="E207" s="110">
        <v>0</v>
      </c>
      <c r="F207" s="98" t="s">
        <v>694</v>
      </c>
      <c r="G207" s="82" t="s">
        <v>694</v>
      </c>
      <c r="H207" s="91" t="s">
        <v>694</v>
      </c>
      <c r="I207" s="6"/>
    </row>
    <row r="208" spans="1:9" s="11" customFormat="1" x14ac:dyDescent="0.25">
      <c r="A208" s="15" t="s">
        <v>350</v>
      </c>
      <c r="B208" s="22" t="s">
        <v>96</v>
      </c>
      <c r="C208" s="17" t="s">
        <v>691</v>
      </c>
      <c r="D208" s="67">
        <v>0</v>
      </c>
      <c r="E208" s="110">
        <v>0</v>
      </c>
      <c r="F208" s="98" t="s">
        <v>694</v>
      </c>
      <c r="G208" s="82" t="s">
        <v>694</v>
      </c>
      <c r="H208" s="91" t="s">
        <v>694</v>
      </c>
      <c r="I208" s="6"/>
    </row>
    <row r="209" spans="1:9" s="11" customFormat="1" x14ac:dyDescent="0.25">
      <c r="A209" s="15" t="s">
        <v>351</v>
      </c>
      <c r="B209" s="21" t="s">
        <v>352</v>
      </c>
      <c r="C209" s="17" t="s">
        <v>691</v>
      </c>
      <c r="D209" s="67">
        <v>179.91783426230938</v>
      </c>
      <c r="E209" s="110">
        <f>E203</f>
        <v>7.4999999999999997E-2</v>
      </c>
      <c r="F209" s="98">
        <f t="shared" si="10"/>
        <v>-179.8428342623094</v>
      </c>
      <c r="G209" s="83">
        <f t="shared" si="11"/>
        <v>-0.99958314304800566</v>
      </c>
      <c r="H209" s="91" t="s">
        <v>694</v>
      </c>
      <c r="I209" s="6"/>
    </row>
    <row r="210" spans="1:9" s="11" customFormat="1" x14ac:dyDescent="0.25">
      <c r="A210" s="15" t="s">
        <v>353</v>
      </c>
      <c r="B210" s="33" t="s">
        <v>354</v>
      </c>
      <c r="C210" s="17" t="s">
        <v>691</v>
      </c>
      <c r="D210" s="67">
        <v>2371.66907442</v>
      </c>
      <c r="E210" s="110">
        <v>732.51476859000002</v>
      </c>
      <c r="F210" s="98">
        <f t="shared" si="10"/>
        <v>-1639.1543058299999</v>
      </c>
      <c r="G210" s="83">
        <f t="shared" si="11"/>
        <v>-0.69113955378908032</v>
      </c>
      <c r="H210" s="91" t="s">
        <v>694</v>
      </c>
      <c r="I210" s="6"/>
    </row>
    <row r="211" spans="1:9" s="11" customFormat="1" x14ac:dyDescent="0.25">
      <c r="A211" s="15" t="s">
        <v>355</v>
      </c>
      <c r="B211" s="21" t="s">
        <v>356</v>
      </c>
      <c r="C211" s="17" t="s">
        <v>691</v>
      </c>
      <c r="D211" s="67">
        <v>2371.66907442</v>
      </c>
      <c r="E211" s="110">
        <f>E210</f>
        <v>732.51476859000002</v>
      </c>
      <c r="F211" s="98">
        <f t="shared" si="10"/>
        <v>-1639.1543058299999</v>
      </c>
      <c r="G211" s="83">
        <f t="shared" si="11"/>
        <v>-0.69113955378908032</v>
      </c>
      <c r="H211" s="91" t="s">
        <v>694</v>
      </c>
      <c r="I211" s="6"/>
    </row>
    <row r="212" spans="1:9" s="11" customFormat="1" x14ac:dyDescent="0.25">
      <c r="A212" s="15" t="s">
        <v>357</v>
      </c>
      <c r="B212" s="20" t="s">
        <v>358</v>
      </c>
      <c r="C212" s="17" t="s">
        <v>691</v>
      </c>
      <c r="D212" s="67">
        <v>842.87385266000001</v>
      </c>
      <c r="E212" s="110">
        <v>270.48351952999997</v>
      </c>
      <c r="F212" s="98" t="s">
        <v>694</v>
      </c>
      <c r="G212" s="82" t="s">
        <v>694</v>
      </c>
      <c r="H212" s="91" t="s">
        <v>694</v>
      </c>
      <c r="I212" s="6"/>
    </row>
    <row r="213" spans="1:9" s="11" customFormat="1" x14ac:dyDescent="0.25">
      <c r="A213" s="15" t="s">
        <v>359</v>
      </c>
      <c r="B213" s="20" t="s">
        <v>360</v>
      </c>
      <c r="C213" s="17" t="s">
        <v>691</v>
      </c>
      <c r="D213" s="67">
        <v>159.51492794000001</v>
      </c>
      <c r="E213" s="110">
        <v>1.3955150000000001</v>
      </c>
      <c r="F213" s="98" t="s">
        <v>694</v>
      </c>
      <c r="G213" s="82" t="s">
        <v>694</v>
      </c>
      <c r="H213" s="91" t="s">
        <v>694</v>
      </c>
      <c r="I213" s="6"/>
    </row>
    <row r="214" spans="1:9" s="11" customFormat="1" ht="31.5" x14ac:dyDescent="0.25">
      <c r="A214" s="15" t="s">
        <v>361</v>
      </c>
      <c r="B214" s="20" t="s">
        <v>362</v>
      </c>
      <c r="C214" s="17" t="s">
        <v>691</v>
      </c>
      <c r="D214" s="67">
        <v>0</v>
      </c>
      <c r="E214" s="110">
        <v>0</v>
      </c>
      <c r="F214" s="98" t="s">
        <v>694</v>
      </c>
      <c r="G214" s="82" t="s">
        <v>694</v>
      </c>
      <c r="H214" s="91" t="s">
        <v>694</v>
      </c>
      <c r="I214" s="6"/>
    </row>
    <row r="215" spans="1:9" s="11" customFormat="1" x14ac:dyDescent="0.25">
      <c r="A215" s="15" t="s">
        <v>363</v>
      </c>
      <c r="B215" s="20" t="s">
        <v>364</v>
      </c>
      <c r="C215" s="17" t="s">
        <v>691</v>
      </c>
      <c r="D215" s="67">
        <v>0</v>
      </c>
      <c r="E215" s="110">
        <v>0</v>
      </c>
      <c r="F215" s="98" t="s">
        <v>694</v>
      </c>
      <c r="G215" s="82" t="s">
        <v>694</v>
      </c>
      <c r="H215" s="91" t="s">
        <v>694</v>
      </c>
      <c r="I215" s="6"/>
    </row>
    <row r="216" spans="1:9" s="11" customFormat="1" ht="31.5" x14ac:dyDescent="0.25">
      <c r="A216" s="15" t="s">
        <v>365</v>
      </c>
      <c r="B216" s="20" t="s">
        <v>366</v>
      </c>
      <c r="C216" s="17" t="s">
        <v>691</v>
      </c>
      <c r="D216" s="67">
        <v>7.8</v>
      </c>
      <c r="E216" s="110">
        <v>0</v>
      </c>
      <c r="F216" s="98" t="s">
        <v>694</v>
      </c>
      <c r="G216" s="82" t="s">
        <v>694</v>
      </c>
      <c r="H216" s="91" t="s">
        <v>694</v>
      </c>
      <c r="I216" s="6"/>
    </row>
    <row r="217" spans="1:9" s="11" customFormat="1" x14ac:dyDescent="0.25">
      <c r="A217" s="15" t="s">
        <v>367</v>
      </c>
      <c r="B217" s="20" t="s">
        <v>368</v>
      </c>
      <c r="C217" s="17" t="s">
        <v>691</v>
      </c>
      <c r="D217" s="67">
        <v>1361.48029382</v>
      </c>
      <c r="E217" s="110">
        <f>E210-E212-E213</f>
        <v>460.63573406000006</v>
      </c>
      <c r="F217" s="98" t="s">
        <v>694</v>
      </c>
      <c r="G217" s="82" t="s">
        <v>694</v>
      </c>
      <c r="H217" s="91" t="s">
        <v>694</v>
      </c>
      <c r="I217" s="6"/>
    </row>
    <row r="218" spans="1:9" s="11" customFormat="1" x14ac:dyDescent="0.25">
      <c r="A218" s="15" t="s">
        <v>369</v>
      </c>
      <c r="B218" s="21" t="s">
        <v>370</v>
      </c>
      <c r="C218" s="17" t="s">
        <v>691</v>
      </c>
      <c r="D218" s="67" t="s">
        <v>694</v>
      </c>
      <c r="E218" s="110">
        <v>0</v>
      </c>
      <c r="F218" s="98" t="s">
        <v>694</v>
      </c>
      <c r="G218" s="82" t="s">
        <v>694</v>
      </c>
      <c r="H218" s="91" t="s">
        <v>694</v>
      </c>
      <c r="I218" s="6"/>
    </row>
    <row r="219" spans="1:9" s="11" customFormat="1" x14ac:dyDescent="0.25">
      <c r="A219" s="15" t="s">
        <v>371</v>
      </c>
      <c r="B219" s="21" t="s">
        <v>372</v>
      </c>
      <c r="C219" s="17" t="s">
        <v>691</v>
      </c>
      <c r="D219" s="67" t="s">
        <v>694</v>
      </c>
      <c r="E219" s="110">
        <v>0</v>
      </c>
      <c r="F219" s="98" t="s">
        <v>694</v>
      </c>
      <c r="G219" s="82" t="s">
        <v>694</v>
      </c>
      <c r="H219" s="91" t="s">
        <v>694</v>
      </c>
      <c r="I219" s="6"/>
    </row>
    <row r="220" spans="1:9" s="11" customFormat="1" x14ac:dyDescent="0.25">
      <c r="A220" s="15" t="s">
        <v>373</v>
      </c>
      <c r="B220" s="21" t="s">
        <v>179</v>
      </c>
      <c r="C220" s="17" t="s">
        <v>277</v>
      </c>
      <c r="D220" s="67" t="s">
        <v>694</v>
      </c>
      <c r="E220" s="110">
        <v>0</v>
      </c>
      <c r="F220" s="98" t="s">
        <v>694</v>
      </c>
      <c r="G220" s="82" t="s">
        <v>694</v>
      </c>
      <c r="H220" s="91" t="s">
        <v>694</v>
      </c>
      <c r="I220" s="6"/>
    </row>
    <row r="221" spans="1:9" s="11" customFormat="1" ht="31.5" x14ac:dyDescent="0.25">
      <c r="A221" s="15" t="s">
        <v>374</v>
      </c>
      <c r="B221" s="21" t="s">
        <v>375</v>
      </c>
      <c r="C221" s="17" t="s">
        <v>691</v>
      </c>
      <c r="D221" s="67" t="s">
        <v>694</v>
      </c>
      <c r="E221" s="110">
        <v>0</v>
      </c>
      <c r="F221" s="98" t="s">
        <v>694</v>
      </c>
      <c r="G221" s="82" t="s">
        <v>694</v>
      </c>
      <c r="H221" s="91" t="s">
        <v>694</v>
      </c>
      <c r="I221" s="6"/>
    </row>
    <row r="222" spans="1:9" s="11" customFormat="1" x14ac:dyDescent="0.25">
      <c r="A222" s="15" t="s">
        <v>376</v>
      </c>
      <c r="B222" s="33" t="s">
        <v>377</v>
      </c>
      <c r="C222" s="17" t="s">
        <v>691</v>
      </c>
      <c r="D222" s="67">
        <v>1568.1372956327766</v>
      </c>
      <c r="E222" s="110">
        <v>2443.7238414399999</v>
      </c>
      <c r="F222" s="98">
        <f t="shared" si="10"/>
        <v>875.58654580722327</v>
      </c>
      <c r="G222" s="83">
        <f t="shared" si="11"/>
        <v>0.55836089623383756</v>
      </c>
      <c r="H222" s="91" t="s">
        <v>694</v>
      </c>
      <c r="I222" s="6"/>
    </row>
    <row r="223" spans="1:9" s="11" customFormat="1" x14ac:dyDescent="0.25">
      <c r="A223" s="15" t="s">
        <v>378</v>
      </c>
      <c r="B223" s="21" t="s">
        <v>379</v>
      </c>
      <c r="C223" s="17" t="s">
        <v>691</v>
      </c>
      <c r="D223" s="67">
        <v>7.2711784527765602</v>
      </c>
      <c r="E223" s="110">
        <v>5.3979999999999997</v>
      </c>
      <c r="F223" s="98">
        <f t="shared" si="10"/>
        <v>-1.8731784527765605</v>
      </c>
      <c r="G223" s="83">
        <f t="shared" si="11"/>
        <v>-0.25761690005851412</v>
      </c>
      <c r="H223" s="91" t="s">
        <v>694</v>
      </c>
      <c r="I223" s="6"/>
    </row>
    <row r="224" spans="1:9" s="11" customFormat="1" x14ac:dyDescent="0.25">
      <c r="A224" s="15" t="s">
        <v>380</v>
      </c>
      <c r="B224" s="21" t="s">
        <v>381</v>
      </c>
      <c r="C224" s="17" t="s">
        <v>691</v>
      </c>
      <c r="D224" s="67">
        <v>1000</v>
      </c>
      <c r="E224" s="110">
        <v>0</v>
      </c>
      <c r="F224" s="98">
        <f t="shared" si="10"/>
        <v>-1000</v>
      </c>
      <c r="G224" s="83">
        <f t="shared" si="11"/>
        <v>-1</v>
      </c>
      <c r="H224" s="91" t="s">
        <v>694</v>
      </c>
      <c r="I224" s="6"/>
    </row>
    <row r="225" spans="1:9" s="11" customFormat="1" ht="78.75" x14ac:dyDescent="0.25">
      <c r="A225" s="15" t="s">
        <v>382</v>
      </c>
      <c r="B225" s="20" t="s">
        <v>383</v>
      </c>
      <c r="C225" s="17" t="s">
        <v>691</v>
      </c>
      <c r="D225" s="67">
        <v>1000</v>
      </c>
      <c r="E225" s="110">
        <v>0</v>
      </c>
      <c r="F225" s="98">
        <f t="shared" si="10"/>
        <v>-1000</v>
      </c>
      <c r="G225" s="83">
        <f t="shared" si="11"/>
        <v>-1</v>
      </c>
      <c r="H225" s="91" t="s">
        <v>696</v>
      </c>
      <c r="I225" s="6"/>
    </row>
    <row r="226" spans="1:9" s="11" customFormat="1" x14ac:dyDescent="0.25">
      <c r="A226" s="15" t="s">
        <v>384</v>
      </c>
      <c r="B226" s="20" t="s">
        <v>385</v>
      </c>
      <c r="C226" s="17" t="s">
        <v>691</v>
      </c>
      <c r="D226" s="67">
        <v>0</v>
      </c>
      <c r="E226" s="110">
        <v>0</v>
      </c>
      <c r="F226" s="98">
        <f t="shared" si="10"/>
        <v>0</v>
      </c>
      <c r="G226" s="83">
        <v>0</v>
      </c>
      <c r="H226" s="91" t="s">
        <v>694</v>
      </c>
      <c r="I226" s="6"/>
    </row>
    <row r="227" spans="1:9" s="11" customFormat="1" x14ac:dyDescent="0.25">
      <c r="A227" s="15" t="s">
        <v>386</v>
      </c>
      <c r="B227" s="20" t="s">
        <v>387</v>
      </c>
      <c r="C227" s="17" t="s">
        <v>691</v>
      </c>
      <c r="D227" s="67">
        <v>0</v>
      </c>
      <c r="E227" s="110">
        <f>E224</f>
        <v>0</v>
      </c>
      <c r="F227" s="98">
        <f t="shared" si="10"/>
        <v>0</v>
      </c>
      <c r="G227" s="83">
        <v>1</v>
      </c>
      <c r="H227" s="91" t="s">
        <v>694</v>
      </c>
      <c r="I227" s="6"/>
    </row>
    <row r="228" spans="1:9" s="11" customFormat="1" x14ac:dyDescent="0.25">
      <c r="A228" s="15" t="s">
        <v>388</v>
      </c>
      <c r="B228" s="21" t="s">
        <v>389</v>
      </c>
      <c r="C228" s="17" t="s">
        <v>691</v>
      </c>
      <c r="D228" s="67">
        <v>460.86611718</v>
      </c>
      <c r="E228" s="110">
        <v>181.23539024000002</v>
      </c>
      <c r="F228" s="98">
        <f t="shared" si="10"/>
        <v>-279.63072693999999</v>
      </c>
      <c r="G228" s="83">
        <v>1</v>
      </c>
      <c r="H228" s="91" t="s">
        <v>694</v>
      </c>
      <c r="I228" s="6"/>
    </row>
    <row r="229" spans="1:9" s="11" customFormat="1" x14ac:dyDescent="0.25">
      <c r="A229" s="15" t="s">
        <v>390</v>
      </c>
      <c r="B229" s="21" t="s">
        <v>391</v>
      </c>
      <c r="C229" s="17" t="s">
        <v>691</v>
      </c>
      <c r="D229" s="67" t="s">
        <v>694</v>
      </c>
      <c r="E229" s="110">
        <v>0</v>
      </c>
      <c r="F229" s="98" t="s">
        <v>694</v>
      </c>
      <c r="G229" s="82" t="s">
        <v>694</v>
      </c>
      <c r="H229" s="91" t="s">
        <v>694</v>
      </c>
      <c r="I229" s="6"/>
    </row>
    <row r="230" spans="1:9" s="11" customFormat="1" x14ac:dyDescent="0.25">
      <c r="A230" s="15" t="s">
        <v>392</v>
      </c>
      <c r="B230" s="20" t="s">
        <v>393</v>
      </c>
      <c r="C230" s="17" t="s">
        <v>691</v>
      </c>
      <c r="D230" s="67" t="s">
        <v>694</v>
      </c>
      <c r="E230" s="110">
        <v>0</v>
      </c>
      <c r="F230" s="98" t="s">
        <v>694</v>
      </c>
      <c r="G230" s="82" t="s">
        <v>694</v>
      </c>
      <c r="H230" s="91" t="s">
        <v>694</v>
      </c>
      <c r="I230" s="6"/>
    </row>
    <row r="231" spans="1:9" s="11" customFormat="1" x14ac:dyDescent="0.25">
      <c r="A231" s="15" t="s">
        <v>394</v>
      </c>
      <c r="B231" s="20" t="s">
        <v>395</v>
      </c>
      <c r="C231" s="17" t="s">
        <v>691</v>
      </c>
      <c r="D231" s="67" t="s">
        <v>694</v>
      </c>
      <c r="E231" s="110">
        <v>0</v>
      </c>
      <c r="F231" s="98" t="s">
        <v>694</v>
      </c>
      <c r="G231" s="82" t="s">
        <v>694</v>
      </c>
      <c r="H231" s="91" t="s">
        <v>694</v>
      </c>
      <c r="I231" s="6"/>
    </row>
    <row r="232" spans="1:9" s="11" customFormat="1" x14ac:dyDescent="0.25">
      <c r="A232" s="15" t="s">
        <v>396</v>
      </c>
      <c r="B232" s="21" t="s">
        <v>397</v>
      </c>
      <c r="C232" s="17" t="s">
        <v>691</v>
      </c>
      <c r="D232" s="67" t="s">
        <v>694</v>
      </c>
      <c r="E232" s="110">
        <v>0</v>
      </c>
      <c r="F232" s="98" t="s">
        <v>694</v>
      </c>
      <c r="G232" s="82" t="s">
        <v>694</v>
      </c>
      <c r="H232" s="91" t="s">
        <v>694</v>
      </c>
      <c r="I232" s="6"/>
    </row>
    <row r="233" spans="1:9" s="11" customFormat="1" x14ac:dyDescent="0.25">
      <c r="A233" s="15" t="s">
        <v>398</v>
      </c>
      <c r="B233" s="21" t="s">
        <v>399</v>
      </c>
      <c r="C233" s="17" t="s">
        <v>691</v>
      </c>
      <c r="D233" s="67" t="s">
        <v>694</v>
      </c>
      <c r="E233" s="110">
        <v>0</v>
      </c>
      <c r="F233" s="98" t="s">
        <v>694</v>
      </c>
      <c r="G233" s="82" t="s">
        <v>694</v>
      </c>
      <c r="H233" s="91" t="s">
        <v>694</v>
      </c>
      <c r="I233" s="6"/>
    </row>
    <row r="234" spans="1:9" s="11" customFormat="1" x14ac:dyDescent="0.25">
      <c r="A234" s="15" t="s">
        <v>400</v>
      </c>
      <c r="B234" s="21" t="s">
        <v>401</v>
      </c>
      <c r="C234" s="17" t="s">
        <v>691</v>
      </c>
      <c r="D234" s="67">
        <v>99.999999999999943</v>
      </c>
      <c r="E234" s="110">
        <f>E222-E223-E224-E228</f>
        <v>2257.0904511999997</v>
      </c>
      <c r="F234" s="98">
        <f t="shared" ref="F234:F297" si="12">IF(D234="нд","нд",E234-D234)</f>
        <v>2157.0904511999997</v>
      </c>
      <c r="G234" s="83">
        <f t="shared" ref="G234:G297" si="13">IF(D234="нд","нд",E234/D234-1)</f>
        <v>21.570904512000009</v>
      </c>
      <c r="H234" s="91" t="s">
        <v>694</v>
      </c>
      <c r="I234" s="6"/>
    </row>
    <row r="235" spans="1:9" s="11" customFormat="1" x14ac:dyDescent="0.25">
      <c r="A235" s="15" t="s">
        <v>402</v>
      </c>
      <c r="B235" s="33" t="s">
        <v>403</v>
      </c>
      <c r="C235" s="17" t="s">
        <v>691</v>
      </c>
      <c r="D235" s="67">
        <v>2280.8770257686629</v>
      </c>
      <c r="E235" s="110">
        <v>3084.7305267299998</v>
      </c>
      <c r="F235" s="98">
        <f t="shared" si="12"/>
        <v>803.85350096133698</v>
      </c>
      <c r="G235" s="83">
        <f t="shared" si="13"/>
        <v>0.35243175843311225</v>
      </c>
      <c r="H235" s="91" t="s">
        <v>694</v>
      </c>
      <c r="I235" s="6"/>
    </row>
    <row r="236" spans="1:9" s="11" customFormat="1" x14ac:dyDescent="0.25">
      <c r="A236" s="15" t="s">
        <v>404</v>
      </c>
      <c r="B236" s="21" t="s">
        <v>405</v>
      </c>
      <c r="C236" s="17" t="s">
        <v>691</v>
      </c>
      <c r="D236" s="67">
        <v>1446</v>
      </c>
      <c r="E236" s="110">
        <v>350</v>
      </c>
      <c r="F236" s="98">
        <f t="shared" si="12"/>
        <v>-1096</v>
      </c>
      <c r="G236" s="83">
        <f t="shared" si="13"/>
        <v>-0.75795297372060855</v>
      </c>
      <c r="H236" s="91" t="s">
        <v>694</v>
      </c>
      <c r="I236" s="6"/>
    </row>
    <row r="237" spans="1:9" s="11" customFormat="1" x14ac:dyDescent="0.25">
      <c r="A237" s="15" t="s">
        <v>406</v>
      </c>
      <c r="B237" s="20" t="s">
        <v>383</v>
      </c>
      <c r="C237" s="17" t="s">
        <v>691</v>
      </c>
      <c r="D237" s="67">
        <v>1161</v>
      </c>
      <c r="E237" s="110">
        <v>0</v>
      </c>
      <c r="F237" s="98">
        <f t="shared" si="12"/>
        <v>-1161</v>
      </c>
      <c r="G237" s="83">
        <f t="shared" si="13"/>
        <v>-1</v>
      </c>
      <c r="H237" s="91" t="s">
        <v>694</v>
      </c>
      <c r="I237" s="6"/>
    </row>
    <row r="238" spans="1:9" s="11" customFormat="1" x14ac:dyDescent="0.25">
      <c r="A238" s="15" t="s">
        <v>407</v>
      </c>
      <c r="B238" s="20" t="s">
        <v>385</v>
      </c>
      <c r="C238" s="17" t="s">
        <v>691</v>
      </c>
      <c r="D238" s="67">
        <v>285</v>
      </c>
      <c r="E238" s="110">
        <v>0</v>
      </c>
      <c r="F238" s="98">
        <f t="shared" si="12"/>
        <v>-285</v>
      </c>
      <c r="G238" s="83">
        <f t="shared" si="13"/>
        <v>-1</v>
      </c>
      <c r="H238" s="91" t="s">
        <v>694</v>
      </c>
      <c r="I238" s="6"/>
    </row>
    <row r="239" spans="1:9" s="11" customFormat="1" x14ac:dyDescent="0.25">
      <c r="A239" s="15" t="s">
        <v>408</v>
      </c>
      <c r="B239" s="20" t="s">
        <v>387</v>
      </c>
      <c r="C239" s="17" t="s">
        <v>691</v>
      </c>
      <c r="D239" s="67">
        <v>0</v>
      </c>
      <c r="E239" s="110">
        <f>E236</f>
        <v>350</v>
      </c>
      <c r="F239" s="98">
        <f t="shared" si="12"/>
        <v>350</v>
      </c>
      <c r="G239" s="83">
        <v>1</v>
      </c>
      <c r="H239" s="91" t="s">
        <v>694</v>
      </c>
      <c r="I239" s="6"/>
    </row>
    <row r="240" spans="1:9" s="11" customFormat="1" x14ac:dyDescent="0.25">
      <c r="A240" s="15" t="s">
        <v>409</v>
      </c>
      <c r="B240" s="21" t="s">
        <v>274</v>
      </c>
      <c r="C240" s="17" t="s">
        <v>691</v>
      </c>
      <c r="D240" s="67">
        <v>107.39532523866283</v>
      </c>
      <c r="E240" s="110">
        <v>326.49700000000001</v>
      </c>
      <c r="F240" s="98">
        <f t="shared" si="12"/>
        <v>219.10167476133716</v>
      </c>
      <c r="G240" s="83">
        <f t="shared" si="13"/>
        <v>2.0401416381432917</v>
      </c>
      <c r="H240" s="91" t="s">
        <v>694</v>
      </c>
      <c r="I240" s="6"/>
    </row>
    <row r="241" spans="1:9" s="11" customFormat="1" x14ac:dyDescent="0.25">
      <c r="A241" s="15" t="s">
        <v>410</v>
      </c>
      <c r="B241" s="21" t="s">
        <v>411</v>
      </c>
      <c r="C241" s="17" t="s">
        <v>691</v>
      </c>
      <c r="D241" s="67">
        <v>727.48170053000001</v>
      </c>
      <c r="E241" s="110">
        <f>E235-E236-E240</f>
        <v>2408.23352673</v>
      </c>
      <c r="F241" s="98">
        <f t="shared" si="12"/>
        <v>1680.7518261999999</v>
      </c>
      <c r="G241" s="83">
        <f t="shared" si="13"/>
        <v>2.3103699034291911</v>
      </c>
      <c r="H241" s="91" t="s">
        <v>694</v>
      </c>
      <c r="I241" s="6"/>
    </row>
    <row r="242" spans="1:9" s="11" customFormat="1" ht="31.5" x14ac:dyDescent="0.25">
      <c r="A242" s="15" t="s">
        <v>412</v>
      </c>
      <c r="B242" s="33" t="s">
        <v>413</v>
      </c>
      <c r="C242" s="17" t="s">
        <v>691</v>
      </c>
      <c r="D242" s="67">
        <v>2928.0482047317746</v>
      </c>
      <c r="E242" s="110">
        <f>E167-E185</f>
        <v>2311.0424539800001</v>
      </c>
      <c r="F242" s="98">
        <f t="shared" si="12"/>
        <v>-617.00575075177449</v>
      </c>
      <c r="G242" s="83">
        <f t="shared" si="13"/>
        <v>-0.21072253856841661</v>
      </c>
      <c r="H242" s="91" t="s">
        <v>694</v>
      </c>
      <c r="I242" s="6"/>
    </row>
    <row r="243" spans="1:9" s="11" customFormat="1" ht="31.5" x14ac:dyDescent="0.25">
      <c r="A243" s="15" t="s">
        <v>414</v>
      </c>
      <c r="B243" s="33" t="s">
        <v>415</v>
      </c>
      <c r="C243" s="17" t="s">
        <v>691</v>
      </c>
      <c r="D243" s="67">
        <v>-2191.7512401576905</v>
      </c>
      <c r="E243" s="110">
        <f>E203-E210</f>
        <v>-732.43976858999997</v>
      </c>
      <c r="F243" s="98">
        <f t="shared" si="12"/>
        <v>1459.3114715676907</v>
      </c>
      <c r="G243" s="83">
        <f t="shared" si="13"/>
        <v>-0.66581984525885196</v>
      </c>
      <c r="H243" s="91" t="s">
        <v>694</v>
      </c>
      <c r="I243" s="6"/>
    </row>
    <row r="244" spans="1:9" s="11" customFormat="1" x14ac:dyDescent="0.25">
      <c r="A244" s="15" t="s">
        <v>416</v>
      </c>
      <c r="B244" s="21" t="s">
        <v>417</v>
      </c>
      <c r="C244" s="17" t="s">
        <v>691</v>
      </c>
      <c r="D244" s="67">
        <v>-2191.7512401576905</v>
      </c>
      <c r="E244" s="110">
        <f>E243</f>
        <v>-732.43976858999997</v>
      </c>
      <c r="F244" s="98">
        <f t="shared" si="12"/>
        <v>1459.3114715676907</v>
      </c>
      <c r="G244" s="83">
        <f t="shared" si="13"/>
        <v>-0.66581984525885196</v>
      </c>
      <c r="H244" s="91" t="s">
        <v>694</v>
      </c>
      <c r="I244" s="6"/>
    </row>
    <row r="245" spans="1:9" s="11" customFormat="1" x14ac:dyDescent="0.25">
      <c r="A245" s="15" t="s">
        <v>418</v>
      </c>
      <c r="B245" s="21" t="s">
        <v>419</v>
      </c>
      <c r="C245" s="17" t="s">
        <v>691</v>
      </c>
      <c r="D245" s="67" t="s">
        <v>694</v>
      </c>
      <c r="E245" s="110" t="s">
        <v>694</v>
      </c>
      <c r="F245" s="98" t="str">
        <f t="shared" si="12"/>
        <v>нд</v>
      </c>
      <c r="G245" s="82" t="str">
        <f t="shared" si="13"/>
        <v>нд</v>
      </c>
      <c r="H245" s="91" t="s">
        <v>694</v>
      </c>
      <c r="I245" s="6"/>
    </row>
    <row r="246" spans="1:9" s="11" customFormat="1" ht="31.5" x14ac:dyDescent="0.25">
      <c r="A246" s="15" t="s">
        <v>420</v>
      </c>
      <c r="B246" s="33" t="s">
        <v>421</v>
      </c>
      <c r="C246" s="17" t="s">
        <v>691</v>
      </c>
      <c r="D246" s="67">
        <v>-712.73973013588625</v>
      </c>
      <c r="E246" s="110">
        <f>E222-E235</f>
        <v>-641.00668528999995</v>
      </c>
      <c r="F246" s="98">
        <f t="shared" si="12"/>
        <v>71.733044845886297</v>
      </c>
      <c r="G246" s="83">
        <f t="shared" si="13"/>
        <v>-0.10064409462933988</v>
      </c>
      <c r="H246" s="91" t="s">
        <v>694</v>
      </c>
      <c r="I246" s="6"/>
    </row>
    <row r="247" spans="1:9" s="11" customFormat="1" x14ac:dyDescent="0.25">
      <c r="A247" s="15" t="s">
        <v>422</v>
      </c>
      <c r="B247" s="21" t="s">
        <v>423</v>
      </c>
      <c r="C247" s="17" t="s">
        <v>691</v>
      </c>
      <c r="D247" s="67">
        <v>-446</v>
      </c>
      <c r="E247" s="110">
        <f>E224-E236</f>
        <v>-350</v>
      </c>
      <c r="F247" s="98">
        <f t="shared" si="12"/>
        <v>96</v>
      </c>
      <c r="G247" s="83">
        <f t="shared" si="13"/>
        <v>-0.2152466367713004</v>
      </c>
      <c r="H247" s="91" t="s">
        <v>694</v>
      </c>
      <c r="I247" s="6"/>
    </row>
    <row r="248" spans="1:9" s="11" customFormat="1" x14ac:dyDescent="0.25">
      <c r="A248" s="15" t="s">
        <v>424</v>
      </c>
      <c r="B248" s="21" t="s">
        <v>425</v>
      </c>
      <c r="C248" s="17" t="s">
        <v>691</v>
      </c>
      <c r="D248" s="67">
        <v>-266.73973013588625</v>
      </c>
      <c r="E248" s="110">
        <f>E223+E228+E229+E232+E233+E234-E240-E241</f>
        <v>-291.00668528999995</v>
      </c>
      <c r="F248" s="98">
        <f t="shared" si="12"/>
        <v>-24.266955154113703</v>
      </c>
      <c r="G248" s="83">
        <f t="shared" si="13"/>
        <v>9.09761554521753E-2</v>
      </c>
      <c r="H248" s="91" t="s">
        <v>694</v>
      </c>
      <c r="I248" s="6"/>
    </row>
    <row r="249" spans="1:9" s="11" customFormat="1" x14ac:dyDescent="0.25">
      <c r="A249" s="15" t="s">
        <v>426</v>
      </c>
      <c r="B249" s="33" t="s">
        <v>427</v>
      </c>
      <c r="C249" s="17" t="s">
        <v>691</v>
      </c>
      <c r="D249" s="67" t="s">
        <v>694</v>
      </c>
      <c r="E249" s="110" t="s">
        <v>694</v>
      </c>
      <c r="F249" s="98" t="str">
        <f t="shared" si="12"/>
        <v>нд</v>
      </c>
      <c r="G249" s="82" t="str">
        <f t="shared" si="13"/>
        <v>нд</v>
      </c>
      <c r="H249" s="91" t="s">
        <v>694</v>
      </c>
      <c r="I249" s="6"/>
    </row>
    <row r="250" spans="1:9" s="11" customFormat="1" ht="31.5" x14ac:dyDescent="0.25">
      <c r="A250" s="15" t="s">
        <v>428</v>
      </c>
      <c r="B250" s="33" t="s">
        <v>429</v>
      </c>
      <c r="C250" s="17" t="s">
        <v>691</v>
      </c>
      <c r="D250" s="67">
        <v>23.557234438197838</v>
      </c>
      <c r="E250" s="110">
        <f>E242+E243+E246</f>
        <v>937.59600010000031</v>
      </c>
      <c r="F250" s="98">
        <f t="shared" si="12"/>
        <v>914.03876566180247</v>
      </c>
      <c r="G250" s="83">
        <f t="shared" si="13"/>
        <v>38.800767045035521</v>
      </c>
      <c r="H250" s="91" t="s">
        <v>694</v>
      </c>
      <c r="I250" s="6"/>
    </row>
    <row r="251" spans="1:9" s="11" customFormat="1" x14ac:dyDescent="0.25">
      <c r="A251" s="15" t="s">
        <v>430</v>
      </c>
      <c r="B251" s="33" t="s">
        <v>431</v>
      </c>
      <c r="C251" s="17" t="s">
        <v>691</v>
      </c>
      <c r="D251" s="67">
        <v>110.34771147406832</v>
      </c>
      <c r="E251" s="110">
        <v>347.45100000000002</v>
      </c>
      <c r="F251" s="98">
        <f t="shared" si="12"/>
        <v>237.1032885259317</v>
      </c>
      <c r="G251" s="82">
        <f t="shared" si="13"/>
        <v>2.1486923956882507</v>
      </c>
      <c r="H251" s="91" t="s">
        <v>694</v>
      </c>
      <c r="I251" s="6"/>
    </row>
    <row r="252" spans="1:9" s="11" customFormat="1" ht="16.5" thickBot="1" x14ac:dyDescent="0.3">
      <c r="A252" s="24" t="s">
        <v>432</v>
      </c>
      <c r="B252" s="36" t="s">
        <v>433</v>
      </c>
      <c r="C252" s="17" t="s">
        <v>691</v>
      </c>
      <c r="D252" s="69">
        <v>133.90494591226616</v>
      </c>
      <c r="E252" s="101">
        <f>E251+E250</f>
        <v>1285.0470001000003</v>
      </c>
      <c r="F252" s="101">
        <f t="shared" si="12"/>
        <v>1151.1420541877342</v>
      </c>
      <c r="G252" s="83">
        <f t="shared" si="13"/>
        <v>8.5967104974745041</v>
      </c>
      <c r="H252" s="91" t="s">
        <v>694</v>
      </c>
      <c r="I252" s="6"/>
    </row>
    <row r="253" spans="1:9" s="11" customFormat="1" x14ac:dyDescent="0.25">
      <c r="A253" s="12" t="s">
        <v>434</v>
      </c>
      <c r="B253" s="13" t="s">
        <v>179</v>
      </c>
      <c r="C253" s="14" t="s">
        <v>277</v>
      </c>
      <c r="D253" s="66">
        <v>0</v>
      </c>
      <c r="E253" s="61"/>
      <c r="F253" s="98"/>
      <c r="G253" s="80"/>
      <c r="H253" s="94"/>
      <c r="I253" s="6"/>
    </row>
    <row r="254" spans="1:9" s="11" customFormat="1" x14ac:dyDescent="0.25">
      <c r="A254" s="15" t="s">
        <v>435</v>
      </c>
      <c r="B254" s="21" t="s">
        <v>436</v>
      </c>
      <c r="C254" s="17" t="s">
        <v>691</v>
      </c>
      <c r="D254" s="67">
        <v>707.6126119480906</v>
      </c>
      <c r="E254" s="98">
        <v>754.30399867999995</v>
      </c>
      <c r="F254" s="98">
        <f t="shared" si="12"/>
        <v>46.691386731909347</v>
      </c>
      <c r="G254" s="83">
        <f t="shared" si="13"/>
        <v>6.5984390249017366E-2</v>
      </c>
      <c r="H254" s="91" t="s">
        <v>694</v>
      </c>
      <c r="I254" s="6"/>
    </row>
    <row r="255" spans="1:9" s="11" customFormat="1" ht="31.5" x14ac:dyDescent="0.25">
      <c r="A255" s="15" t="s">
        <v>437</v>
      </c>
      <c r="B255" s="20" t="s">
        <v>438</v>
      </c>
      <c r="C255" s="17" t="s">
        <v>691</v>
      </c>
      <c r="D255" s="67" t="s">
        <v>694</v>
      </c>
      <c r="E255" s="98" t="s">
        <v>694</v>
      </c>
      <c r="F255" s="98" t="str">
        <f t="shared" si="12"/>
        <v>нд</v>
      </c>
      <c r="G255" s="82" t="str">
        <f t="shared" si="13"/>
        <v>нд</v>
      </c>
      <c r="H255" s="91" t="s">
        <v>694</v>
      </c>
      <c r="I255" s="6"/>
    </row>
    <row r="256" spans="1:9" s="11" customFormat="1" x14ac:dyDescent="0.25">
      <c r="A256" s="15" t="s">
        <v>439</v>
      </c>
      <c r="B256" s="22" t="s">
        <v>440</v>
      </c>
      <c r="C256" s="17" t="s">
        <v>691</v>
      </c>
      <c r="D256" s="67" t="s">
        <v>694</v>
      </c>
      <c r="E256" s="98" t="s">
        <v>694</v>
      </c>
      <c r="F256" s="98" t="str">
        <f t="shared" si="12"/>
        <v>нд</v>
      </c>
      <c r="G256" s="82" t="str">
        <f t="shared" si="13"/>
        <v>нд</v>
      </c>
      <c r="H256" s="91" t="s">
        <v>694</v>
      </c>
      <c r="I256" s="6"/>
    </row>
    <row r="257" spans="1:9" s="11" customFormat="1" ht="31.5" x14ac:dyDescent="0.25">
      <c r="A257" s="15" t="s">
        <v>441</v>
      </c>
      <c r="B257" s="22" t="s">
        <v>442</v>
      </c>
      <c r="C257" s="17" t="s">
        <v>691</v>
      </c>
      <c r="D257" s="67" t="s">
        <v>694</v>
      </c>
      <c r="E257" s="98" t="s">
        <v>694</v>
      </c>
      <c r="F257" s="98" t="str">
        <f t="shared" si="12"/>
        <v>нд</v>
      </c>
      <c r="G257" s="82" t="str">
        <f t="shared" si="13"/>
        <v>нд</v>
      </c>
      <c r="H257" s="91" t="s">
        <v>694</v>
      </c>
      <c r="I257" s="6"/>
    </row>
    <row r="258" spans="1:9" s="11" customFormat="1" x14ac:dyDescent="0.25">
      <c r="A258" s="15" t="s">
        <v>443</v>
      </c>
      <c r="B258" s="23" t="s">
        <v>440</v>
      </c>
      <c r="C258" s="17" t="s">
        <v>691</v>
      </c>
      <c r="D258" s="67" t="s">
        <v>694</v>
      </c>
      <c r="E258" s="98" t="s">
        <v>694</v>
      </c>
      <c r="F258" s="98" t="str">
        <f t="shared" si="12"/>
        <v>нд</v>
      </c>
      <c r="G258" s="82" t="str">
        <f t="shared" si="13"/>
        <v>нд</v>
      </c>
      <c r="H258" s="91" t="s">
        <v>694</v>
      </c>
      <c r="I258" s="6"/>
    </row>
    <row r="259" spans="1:9" s="11" customFormat="1" ht="31.5" x14ac:dyDescent="0.25">
      <c r="A259" s="15" t="s">
        <v>444</v>
      </c>
      <c r="B259" s="22" t="s">
        <v>110</v>
      </c>
      <c r="C259" s="17" t="s">
        <v>691</v>
      </c>
      <c r="D259" s="67" t="s">
        <v>694</v>
      </c>
      <c r="E259" s="98" t="s">
        <v>694</v>
      </c>
      <c r="F259" s="98" t="str">
        <f t="shared" si="12"/>
        <v>нд</v>
      </c>
      <c r="G259" s="82" t="str">
        <f t="shared" si="13"/>
        <v>нд</v>
      </c>
      <c r="H259" s="91" t="s">
        <v>694</v>
      </c>
      <c r="I259" s="6"/>
    </row>
    <row r="260" spans="1:9" s="11" customFormat="1" x14ac:dyDescent="0.25">
      <c r="A260" s="15" t="s">
        <v>445</v>
      </c>
      <c r="B260" s="23" t="s">
        <v>440</v>
      </c>
      <c r="C260" s="17" t="s">
        <v>691</v>
      </c>
      <c r="D260" s="67" t="s">
        <v>694</v>
      </c>
      <c r="E260" s="98" t="s">
        <v>694</v>
      </c>
      <c r="F260" s="98" t="str">
        <f t="shared" si="12"/>
        <v>нд</v>
      </c>
      <c r="G260" s="82" t="str">
        <f t="shared" si="13"/>
        <v>нд</v>
      </c>
      <c r="H260" s="91" t="s">
        <v>694</v>
      </c>
      <c r="I260" s="6"/>
    </row>
    <row r="261" spans="1:9" s="11" customFormat="1" ht="31.5" x14ac:dyDescent="0.25">
      <c r="A261" s="15" t="s">
        <v>446</v>
      </c>
      <c r="B261" s="22" t="s">
        <v>111</v>
      </c>
      <c r="C261" s="17" t="s">
        <v>691</v>
      </c>
      <c r="D261" s="67" t="s">
        <v>694</v>
      </c>
      <c r="E261" s="98" t="s">
        <v>694</v>
      </c>
      <c r="F261" s="98" t="str">
        <f t="shared" si="12"/>
        <v>нд</v>
      </c>
      <c r="G261" s="82" t="str">
        <f t="shared" si="13"/>
        <v>нд</v>
      </c>
      <c r="H261" s="91" t="s">
        <v>694</v>
      </c>
      <c r="I261" s="6"/>
    </row>
    <row r="262" spans="1:9" s="11" customFormat="1" x14ac:dyDescent="0.25">
      <c r="A262" s="15" t="s">
        <v>447</v>
      </c>
      <c r="B262" s="23" t="s">
        <v>440</v>
      </c>
      <c r="C262" s="17" t="s">
        <v>691</v>
      </c>
      <c r="D262" s="67" t="s">
        <v>694</v>
      </c>
      <c r="E262" s="98" t="s">
        <v>694</v>
      </c>
      <c r="F262" s="98" t="str">
        <f t="shared" si="12"/>
        <v>нд</v>
      </c>
      <c r="G262" s="82" t="str">
        <f t="shared" si="13"/>
        <v>нд</v>
      </c>
      <c r="H262" s="91" t="s">
        <v>694</v>
      </c>
      <c r="I262" s="6"/>
    </row>
    <row r="263" spans="1:9" s="11" customFormat="1" x14ac:dyDescent="0.25">
      <c r="A263" s="15" t="s">
        <v>448</v>
      </c>
      <c r="B263" s="20" t="s">
        <v>449</v>
      </c>
      <c r="C263" s="17" t="s">
        <v>691</v>
      </c>
      <c r="D263" s="67" t="s">
        <v>694</v>
      </c>
      <c r="E263" s="98" t="s">
        <v>694</v>
      </c>
      <c r="F263" s="98" t="str">
        <f t="shared" si="12"/>
        <v>нд</v>
      </c>
      <c r="G263" s="82" t="str">
        <f t="shared" si="13"/>
        <v>нд</v>
      </c>
      <c r="H263" s="91" t="s">
        <v>694</v>
      </c>
      <c r="I263" s="6"/>
    </row>
    <row r="264" spans="1:9" s="11" customFormat="1" x14ac:dyDescent="0.25">
      <c r="A264" s="15" t="s">
        <v>450</v>
      </c>
      <c r="B264" s="22" t="s">
        <v>440</v>
      </c>
      <c r="C264" s="17" t="s">
        <v>691</v>
      </c>
      <c r="D264" s="67" t="s">
        <v>694</v>
      </c>
      <c r="E264" s="98" t="s">
        <v>694</v>
      </c>
      <c r="F264" s="98" t="str">
        <f t="shared" si="12"/>
        <v>нд</v>
      </c>
      <c r="G264" s="82" t="str">
        <f t="shared" si="13"/>
        <v>нд</v>
      </c>
      <c r="H264" s="91" t="s">
        <v>694</v>
      </c>
      <c r="I264" s="6"/>
    </row>
    <row r="265" spans="1:9" s="11" customFormat="1" x14ac:dyDescent="0.25">
      <c r="A265" s="15" t="s">
        <v>451</v>
      </c>
      <c r="B265" s="19" t="s">
        <v>40</v>
      </c>
      <c r="C265" s="17" t="s">
        <v>691</v>
      </c>
      <c r="D265" s="67">
        <v>153.71000658521427</v>
      </c>
      <c r="E265" s="98">
        <v>19.13274462</v>
      </c>
      <c r="F265" s="98">
        <f t="shared" si="12"/>
        <v>-134.57726196521426</v>
      </c>
      <c r="G265" s="83">
        <f t="shared" si="13"/>
        <v>-0.87552700669885719</v>
      </c>
      <c r="H265" s="91" t="s">
        <v>694</v>
      </c>
      <c r="I265" s="6"/>
    </row>
    <row r="266" spans="1:9" s="11" customFormat="1" x14ac:dyDescent="0.25">
      <c r="A266" s="15" t="s">
        <v>452</v>
      </c>
      <c r="B266" s="22" t="s">
        <v>440</v>
      </c>
      <c r="C266" s="17" t="s">
        <v>691</v>
      </c>
      <c r="D266" s="67" t="s">
        <v>694</v>
      </c>
      <c r="E266" s="98" t="s">
        <v>694</v>
      </c>
      <c r="F266" s="98" t="str">
        <f t="shared" si="12"/>
        <v>нд</v>
      </c>
      <c r="G266" s="82" t="str">
        <f t="shared" si="13"/>
        <v>нд</v>
      </c>
      <c r="H266" s="91" t="s">
        <v>694</v>
      </c>
      <c r="I266" s="6"/>
    </row>
    <row r="267" spans="1:9" s="11" customFormat="1" x14ac:dyDescent="0.25">
      <c r="A267" s="15" t="s">
        <v>453</v>
      </c>
      <c r="B267" s="19" t="s">
        <v>454</v>
      </c>
      <c r="C267" s="17" t="s">
        <v>691</v>
      </c>
      <c r="D267" s="67" t="s">
        <v>694</v>
      </c>
      <c r="E267" s="98" t="s">
        <v>694</v>
      </c>
      <c r="F267" s="98" t="str">
        <f t="shared" si="12"/>
        <v>нд</v>
      </c>
      <c r="G267" s="82" t="str">
        <f t="shared" si="13"/>
        <v>нд</v>
      </c>
      <c r="H267" s="91" t="s">
        <v>694</v>
      </c>
      <c r="I267" s="6"/>
    </row>
    <row r="268" spans="1:9" s="11" customFormat="1" x14ac:dyDescent="0.25">
      <c r="A268" s="15" t="s">
        <v>455</v>
      </c>
      <c r="B268" s="22" t="s">
        <v>440</v>
      </c>
      <c r="C268" s="17" t="s">
        <v>691</v>
      </c>
      <c r="D268" s="67" t="s">
        <v>694</v>
      </c>
      <c r="E268" s="98" t="s">
        <v>694</v>
      </c>
      <c r="F268" s="98" t="str">
        <f t="shared" si="12"/>
        <v>нд</v>
      </c>
      <c r="G268" s="82" t="str">
        <f t="shared" si="13"/>
        <v>нд</v>
      </c>
      <c r="H268" s="91" t="s">
        <v>694</v>
      </c>
      <c r="I268" s="6"/>
    </row>
    <row r="269" spans="1:9" s="11" customFormat="1" x14ac:dyDescent="0.25">
      <c r="A269" s="15" t="s">
        <v>456</v>
      </c>
      <c r="B269" s="19" t="s">
        <v>457</v>
      </c>
      <c r="C269" s="17" t="s">
        <v>691</v>
      </c>
      <c r="D269" s="67">
        <v>46.854900298000025</v>
      </c>
      <c r="E269" s="98">
        <v>225.56304081000002</v>
      </c>
      <c r="F269" s="98">
        <f t="shared" si="12"/>
        <v>178.708140512</v>
      </c>
      <c r="G269" s="83">
        <f t="shared" si="13"/>
        <v>3.8140757823707938</v>
      </c>
      <c r="H269" s="91" t="s">
        <v>694</v>
      </c>
      <c r="I269" s="6"/>
    </row>
    <row r="270" spans="1:9" s="11" customFormat="1" x14ac:dyDescent="0.25">
      <c r="A270" s="15" t="s">
        <v>458</v>
      </c>
      <c r="B270" s="22" t="s">
        <v>440</v>
      </c>
      <c r="C270" s="17" t="s">
        <v>691</v>
      </c>
      <c r="D270" s="67" t="s">
        <v>694</v>
      </c>
      <c r="E270" s="98" t="s">
        <v>694</v>
      </c>
      <c r="F270" s="98" t="str">
        <f t="shared" si="12"/>
        <v>нд</v>
      </c>
      <c r="G270" s="82" t="str">
        <f t="shared" si="13"/>
        <v>нд</v>
      </c>
      <c r="H270" s="91" t="s">
        <v>694</v>
      </c>
      <c r="I270" s="6"/>
    </row>
    <row r="271" spans="1:9" s="11" customFormat="1" x14ac:dyDescent="0.25">
      <c r="A271" s="15" t="s">
        <v>459</v>
      </c>
      <c r="B271" s="19" t="s">
        <v>42</v>
      </c>
      <c r="C271" s="17" t="s">
        <v>691</v>
      </c>
      <c r="D271" s="67">
        <v>0</v>
      </c>
      <c r="E271" s="98">
        <v>0</v>
      </c>
      <c r="F271" s="98" t="s">
        <v>694</v>
      </c>
      <c r="G271" s="82" t="s">
        <v>694</v>
      </c>
      <c r="H271" s="91" t="s">
        <v>694</v>
      </c>
      <c r="I271" s="6"/>
    </row>
    <row r="272" spans="1:9" s="11" customFormat="1" x14ac:dyDescent="0.25">
      <c r="A272" s="15" t="s">
        <v>460</v>
      </c>
      <c r="B272" s="22" t="s">
        <v>440</v>
      </c>
      <c r="C272" s="17" t="s">
        <v>691</v>
      </c>
      <c r="D272" s="67" t="s">
        <v>694</v>
      </c>
      <c r="E272" s="98" t="s">
        <v>694</v>
      </c>
      <c r="F272" s="98" t="str">
        <f t="shared" si="12"/>
        <v>нд</v>
      </c>
      <c r="G272" s="82" t="str">
        <f t="shared" si="13"/>
        <v>нд</v>
      </c>
      <c r="H272" s="91" t="s">
        <v>694</v>
      </c>
      <c r="I272" s="6"/>
    </row>
    <row r="273" spans="1:9" s="11" customFormat="1" x14ac:dyDescent="0.25">
      <c r="A273" s="15" t="s">
        <v>459</v>
      </c>
      <c r="B273" s="19" t="s">
        <v>461</v>
      </c>
      <c r="C273" s="17" t="s">
        <v>691</v>
      </c>
      <c r="D273" s="67" t="s">
        <v>694</v>
      </c>
      <c r="E273" s="98" t="s">
        <v>694</v>
      </c>
      <c r="F273" s="98" t="str">
        <f t="shared" si="12"/>
        <v>нд</v>
      </c>
      <c r="G273" s="82" t="str">
        <f t="shared" si="13"/>
        <v>нд</v>
      </c>
      <c r="H273" s="91" t="s">
        <v>694</v>
      </c>
      <c r="I273" s="6"/>
    </row>
    <row r="274" spans="1:9" s="11" customFormat="1" x14ac:dyDescent="0.25">
      <c r="A274" s="15" t="s">
        <v>462</v>
      </c>
      <c r="B274" s="22" t="s">
        <v>440</v>
      </c>
      <c r="C274" s="17" t="s">
        <v>691</v>
      </c>
      <c r="D274" s="67" t="s">
        <v>694</v>
      </c>
      <c r="E274" s="98" t="s">
        <v>694</v>
      </c>
      <c r="F274" s="98" t="str">
        <f t="shared" si="12"/>
        <v>нд</v>
      </c>
      <c r="G274" s="82" t="str">
        <f t="shared" si="13"/>
        <v>нд</v>
      </c>
      <c r="H274" s="91" t="s">
        <v>694</v>
      </c>
      <c r="I274" s="6"/>
    </row>
    <row r="275" spans="1:9" s="11" customFormat="1" ht="31.5" x14ac:dyDescent="0.25">
      <c r="A275" s="15" t="s">
        <v>463</v>
      </c>
      <c r="B275" s="20" t="s">
        <v>464</v>
      </c>
      <c r="C275" s="17" t="s">
        <v>691</v>
      </c>
      <c r="D275" s="67" t="s">
        <v>694</v>
      </c>
      <c r="E275" s="98" t="s">
        <v>694</v>
      </c>
      <c r="F275" s="98" t="str">
        <f t="shared" si="12"/>
        <v>нд</v>
      </c>
      <c r="G275" s="82" t="str">
        <f t="shared" si="13"/>
        <v>нд</v>
      </c>
      <c r="H275" s="91" t="s">
        <v>694</v>
      </c>
      <c r="I275" s="6"/>
    </row>
    <row r="276" spans="1:9" s="11" customFormat="1" x14ac:dyDescent="0.25">
      <c r="A276" s="15" t="s">
        <v>465</v>
      </c>
      <c r="B276" s="22" t="s">
        <v>440</v>
      </c>
      <c r="C276" s="17" t="s">
        <v>691</v>
      </c>
      <c r="D276" s="67" t="s">
        <v>694</v>
      </c>
      <c r="E276" s="98" t="s">
        <v>694</v>
      </c>
      <c r="F276" s="98" t="str">
        <f t="shared" si="12"/>
        <v>нд</v>
      </c>
      <c r="G276" s="82" t="str">
        <f t="shared" si="13"/>
        <v>нд</v>
      </c>
      <c r="H276" s="91" t="s">
        <v>694</v>
      </c>
      <c r="I276" s="6"/>
    </row>
    <row r="277" spans="1:9" s="11" customFormat="1" x14ac:dyDescent="0.25">
      <c r="A277" s="15" t="s">
        <v>466</v>
      </c>
      <c r="B277" s="22" t="s">
        <v>47</v>
      </c>
      <c r="C277" s="17" t="s">
        <v>691</v>
      </c>
      <c r="D277" s="67" t="s">
        <v>694</v>
      </c>
      <c r="E277" s="98" t="s">
        <v>694</v>
      </c>
      <c r="F277" s="98" t="str">
        <f t="shared" si="12"/>
        <v>нд</v>
      </c>
      <c r="G277" s="82" t="str">
        <f t="shared" si="13"/>
        <v>нд</v>
      </c>
      <c r="H277" s="91" t="s">
        <v>694</v>
      </c>
      <c r="I277" s="6"/>
    </row>
    <row r="278" spans="1:9" s="11" customFormat="1" x14ac:dyDescent="0.25">
      <c r="A278" s="15" t="s">
        <v>467</v>
      </c>
      <c r="B278" s="23" t="s">
        <v>440</v>
      </c>
      <c r="C278" s="17" t="s">
        <v>691</v>
      </c>
      <c r="D278" s="67" t="s">
        <v>694</v>
      </c>
      <c r="E278" s="98" t="s">
        <v>694</v>
      </c>
      <c r="F278" s="98" t="str">
        <f t="shared" si="12"/>
        <v>нд</v>
      </c>
      <c r="G278" s="82" t="str">
        <f t="shared" si="13"/>
        <v>нд</v>
      </c>
      <c r="H278" s="91" t="s">
        <v>694</v>
      </c>
      <c r="I278" s="6"/>
    </row>
    <row r="279" spans="1:9" s="11" customFormat="1" x14ac:dyDescent="0.25">
      <c r="A279" s="15" t="s">
        <v>468</v>
      </c>
      <c r="B279" s="22" t="s">
        <v>48</v>
      </c>
      <c r="C279" s="17" t="s">
        <v>691</v>
      </c>
      <c r="D279" s="67" t="s">
        <v>694</v>
      </c>
      <c r="E279" s="98" t="s">
        <v>694</v>
      </c>
      <c r="F279" s="98" t="str">
        <f t="shared" si="12"/>
        <v>нд</v>
      </c>
      <c r="G279" s="82" t="str">
        <f t="shared" si="13"/>
        <v>нд</v>
      </c>
      <c r="H279" s="91" t="s">
        <v>694</v>
      </c>
      <c r="I279" s="6"/>
    </row>
    <row r="280" spans="1:9" s="11" customFormat="1" x14ac:dyDescent="0.25">
      <c r="A280" s="15" t="s">
        <v>469</v>
      </c>
      <c r="B280" s="23" t="s">
        <v>440</v>
      </c>
      <c r="C280" s="17" t="s">
        <v>691</v>
      </c>
      <c r="D280" s="67" t="s">
        <v>694</v>
      </c>
      <c r="E280" s="98" t="s">
        <v>694</v>
      </c>
      <c r="F280" s="98" t="str">
        <f t="shared" si="12"/>
        <v>нд</v>
      </c>
      <c r="G280" s="82" t="str">
        <f t="shared" si="13"/>
        <v>нд</v>
      </c>
      <c r="H280" s="91" t="s">
        <v>694</v>
      </c>
      <c r="I280" s="6"/>
    </row>
    <row r="281" spans="1:9" s="11" customFormat="1" x14ac:dyDescent="0.25">
      <c r="A281" s="15" t="s">
        <v>470</v>
      </c>
      <c r="B281" s="20" t="s">
        <v>471</v>
      </c>
      <c r="C281" s="17" t="s">
        <v>691</v>
      </c>
      <c r="D281" s="67">
        <v>507.04770506487631</v>
      </c>
      <c r="E281" s="98">
        <f>E254-E265-E269-E271</f>
        <v>509.60821324999989</v>
      </c>
      <c r="F281" s="98">
        <f t="shared" si="12"/>
        <v>2.5605081851235809</v>
      </c>
      <c r="G281" s="83">
        <f t="shared" si="13"/>
        <v>5.0498368487752465E-3</v>
      </c>
      <c r="H281" s="91" t="s">
        <v>694</v>
      </c>
      <c r="I281" s="6"/>
    </row>
    <row r="282" spans="1:9" s="11" customFormat="1" x14ac:dyDescent="0.25">
      <c r="A282" s="15" t="s">
        <v>472</v>
      </c>
      <c r="B282" s="22" t="s">
        <v>440</v>
      </c>
      <c r="C282" s="17" t="s">
        <v>691</v>
      </c>
      <c r="D282" s="67" t="s">
        <v>694</v>
      </c>
      <c r="E282" s="98" t="s">
        <v>694</v>
      </c>
      <c r="F282" s="98" t="str">
        <f t="shared" si="12"/>
        <v>нд</v>
      </c>
      <c r="G282" s="82" t="str">
        <f t="shared" si="13"/>
        <v>нд</v>
      </c>
      <c r="H282" s="91" t="s">
        <v>694</v>
      </c>
      <c r="I282" s="6"/>
    </row>
    <row r="283" spans="1:9" s="11" customFormat="1" ht="95.25" customHeight="1" x14ac:dyDescent="0.25">
      <c r="A283" s="15" t="s">
        <v>473</v>
      </c>
      <c r="B283" s="21" t="s">
        <v>474</v>
      </c>
      <c r="C283" s="17" t="s">
        <v>691</v>
      </c>
      <c r="D283" s="67">
        <v>1983.2145891628713</v>
      </c>
      <c r="E283" s="98">
        <v>6027.0840002300001</v>
      </c>
      <c r="F283" s="98">
        <f t="shared" si="12"/>
        <v>4043.8694110671286</v>
      </c>
      <c r="G283" s="83">
        <f t="shared" si="13"/>
        <v>2.039047833333091</v>
      </c>
      <c r="H283" s="91" t="s">
        <v>701</v>
      </c>
      <c r="I283" s="6"/>
    </row>
    <row r="284" spans="1:9" s="11" customFormat="1" x14ac:dyDescent="0.25">
      <c r="A284" s="15" t="s">
        <v>475</v>
      </c>
      <c r="B284" s="20" t="s">
        <v>476</v>
      </c>
      <c r="C284" s="17" t="s">
        <v>691</v>
      </c>
      <c r="D284" s="67" t="s">
        <v>694</v>
      </c>
      <c r="E284" s="98" t="s">
        <v>694</v>
      </c>
      <c r="F284" s="98" t="str">
        <f t="shared" si="12"/>
        <v>нд</v>
      </c>
      <c r="G284" s="82" t="str">
        <f t="shared" si="13"/>
        <v>нд</v>
      </c>
      <c r="H284" s="91" t="s">
        <v>694</v>
      </c>
      <c r="I284" s="6"/>
    </row>
    <row r="285" spans="1:9" s="11" customFormat="1" x14ac:dyDescent="0.25">
      <c r="A285" s="15" t="s">
        <v>477</v>
      </c>
      <c r="B285" s="22" t="s">
        <v>440</v>
      </c>
      <c r="C285" s="17" t="s">
        <v>691</v>
      </c>
      <c r="D285" s="67" t="s">
        <v>694</v>
      </c>
      <c r="E285" s="98" t="s">
        <v>694</v>
      </c>
      <c r="F285" s="98" t="str">
        <f t="shared" si="12"/>
        <v>нд</v>
      </c>
      <c r="G285" s="82" t="str">
        <f t="shared" si="13"/>
        <v>нд</v>
      </c>
      <c r="H285" s="91" t="s">
        <v>694</v>
      </c>
      <c r="I285" s="6"/>
    </row>
    <row r="286" spans="1:9" s="11" customFormat="1" x14ac:dyDescent="0.25">
      <c r="A286" s="15" t="s">
        <v>478</v>
      </c>
      <c r="B286" s="20" t="s">
        <v>479</v>
      </c>
      <c r="C286" s="17" t="s">
        <v>691</v>
      </c>
      <c r="D286" s="67">
        <v>65.53398954399978</v>
      </c>
      <c r="E286" s="98">
        <v>50.873709720000001</v>
      </c>
      <c r="F286" s="98">
        <f t="shared" si="12"/>
        <v>-14.66027982399978</v>
      </c>
      <c r="G286" s="83">
        <f t="shared" si="13"/>
        <v>-0.22370498005705586</v>
      </c>
      <c r="H286" s="91" t="s">
        <v>694</v>
      </c>
      <c r="I286" s="6"/>
    </row>
    <row r="287" spans="1:9" s="11" customFormat="1" x14ac:dyDescent="0.25">
      <c r="A287" s="15" t="s">
        <v>480</v>
      </c>
      <c r="B287" s="22" t="s">
        <v>312</v>
      </c>
      <c r="C287" s="17" t="s">
        <v>691</v>
      </c>
      <c r="D287" s="67" t="s">
        <v>694</v>
      </c>
      <c r="E287" s="98" t="s">
        <v>694</v>
      </c>
      <c r="F287" s="98" t="str">
        <f t="shared" si="12"/>
        <v>нд</v>
      </c>
      <c r="G287" s="82" t="str">
        <f t="shared" si="13"/>
        <v>нд</v>
      </c>
      <c r="H287" s="91" t="s">
        <v>694</v>
      </c>
      <c r="I287" s="6"/>
    </row>
    <row r="288" spans="1:9" s="11" customFormat="1" x14ac:dyDescent="0.25">
      <c r="A288" s="15" t="s">
        <v>481</v>
      </c>
      <c r="B288" s="23" t="s">
        <v>440</v>
      </c>
      <c r="C288" s="17" t="s">
        <v>691</v>
      </c>
      <c r="D288" s="67" t="s">
        <v>694</v>
      </c>
      <c r="E288" s="98" t="s">
        <v>694</v>
      </c>
      <c r="F288" s="98" t="str">
        <f t="shared" si="12"/>
        <v>нд</v>
      </c>
      <c r="G288" s="82" t="str">
        <f t="shared" si="13"/>
        <v>нд</v>
      </c>
      <c r="H288" s="91" t="s">
        <v>694</v>
      </c>
      <c r="I288" s="6"/>
    </row>
    <row r="289" spans="1:9" s="11" customFormat="1" x14ac:dyDescent="0.25">
      <c r="A289" s="15" t="s">
        <v>482</v>
      </c>
      <c r="B289" s="22" t="s">
        <v>483</v>
      </c>
      <c r="C289" s="17" t="s">
        <v>691</v>
      </c>
      <c r="D289" s="67" t="s">
        <v>694</v>
      </c>
      <c r="E289" s="98" t="s">
        <v>694</v>
      </c>
      <c r="F289" s="98" t="str">
        <f t="shared" si="12"/>
        <v>нд</v>
      </c>
      <c r="G289" s="82" t="str">
        <f t="shared" si="13"/>
        <v>нд</v>
      </c>
      <c r="H289" s="91" t="s">
        <v>694</v>
      </c>
      <c r="I289" s="6"/>
    </row>
    <row r="290" spans="1:9" s="11" customFormat="1" x14ac:dyDescent="0.25">
      <c r="A290" s="15" t="s">
        <v>484</v>
      </c>
      <c r="B290" s="23" t="s">
        <v>440</v>
      </c>
      <c r="C290" s="17" t="s">
        <v>691</v>
      </c>
      <c r="D290" s="67" t="s">
        <v>694</v>
      </c>
      <c r="E290" s="98" t="s">
        <v>694</v>
      </c>
      <c r="F290" s="98" t="str">
        <f t="shared" si="12"/>
        <v>нд</v>
      </c>
      <c r="G290" s="82" t="str">
        <f t="shared" si="13"/>
        <v>нд</v>
      </c>
      <c r="H290" s="91" t="s">
        <v>694</v>
      </c>
      <c r="I290" s="6"/>
    </row>
    <row r="291" spans="1:9" s="11" customFormat="1" ht="31.5" x14ac:dyDescent="0.25">
      <c r="A291" s="15" t="s">
        <v>485</v>
      </c>
      <c r="B291" s="20" t="s">
        <v>486</v>
      </c>
      <c r="C291" s="17" t="s">
        <v>691</v>
      </c>
      <c r="D291" s="67">
        <v>0</v>
      </c>
      <c r="E291" s="98">
        <v>0</v>
      </c>
      <c r="F291" s="98" t="s">
        <v>694</v>
      </c>
      <c r="G291" s="82" t="s">
        <v>694</v>
      </c>
      <c r="H291" s="91" t="s">
        <v>694</v>
      </c>
      <c r="I291" s="6"/>
    </row>
    <row r="292" spans="1:9" s="11" customFormat="1" x14ac:dyDescent="0.25">
      <c r="A292" s="15" t="s">
        <v>487</v>
      </c>
      <c r="B292" s="22" t="s">
        <v>440</v>
      </c>
      <c r="C292" s="17" t="s">
        <v>691</v>
      </c>
      <c r="D292" s="67" t="s">
        <v>694</v>
      </c>
      <c r="E292" s="98" t="s">
        <v>694</v>
      </c>
      <c r="F292" s="98" t="str">
        <f t="shared" si="12"/>
        <v>нд</v>
      </c>
      <c r="G292" s="82" t="str">
        <f t="shared" si="13"/>
        <v>нд</v>
      </c>
      <c r="H292" s="91" t="s">
        <v>694</v>
      </c>
      <c r="I292" s="6"/>
    </row>
    <row r="293" spans="1:9" s="11" customFormat="1" x14ac:dyDescent="0.25">
      <c r="A293" s="15" t="s">
        <v>488</v>
      </c>
      <c r="B293" s="20" t="s">
        <v>489</v>
      </c>
      <c r="C293" s="17" t="s">
        <v>691</v>
      </c>
      <c r="D293" s="67">
        <v>55.080723421298664</v>
      </c>
      <c r="E293" s="98">
        <v>73.829553079999997</v>
      </c>
      <c r="F293" s="98">
        <f t="shared" si="12"/>
        <v>18.748829658701332</v>
      </c>
      <c r="G293" s="83">
        <f t="shared" si="13"/>
        <v>0.34038822466611829</v>
      </c>
      <c r="H293" s="91" t="s">
        <v>694</v>
      </c>
      <c r="I293" s="6"/>
    </row>
    <row r="294" spans="1:9" s="11" customFormat="1" x14ac:dyDescent="0.25">
      <c r="A294" s="15" t="s">
        <v>490</v>
      </c>
      <c r="B294" s="22" t="s">
        <v>440</v>
      </c>
      <c r="C294" s="17" t="s">
        <v>691</v>
      </c>
      <c r="D294" s="67" t="s">
        <v>694</v>
      </c>
      <c r="E294" s="98" t="s">
        <v>694</v>
      </c>
      <c r="F294" s="98" t="str">
        <f t="shared" si="12"/>
        <v>нд</v>
      </c>
      <c r="G294" s="82" t="str">
        <f t="shared" si="13"/>
        <v>нд</v>
      </c>
      <c r="H294" s="91" t="s">
        <v>694</v>
      </c>
      <c r="I294" s="6"/>
    </row>
    <row r="295" spans="1:9" s="11" customFormat="1" x14ac:dyDescent="0.25">
      <c r="A295" s="15" t="s">
        <v>491</v>
      </c>
      <c r="B295" s="20" t="s">
        <v>492</v>
      </c>
      <c r="C295" s="17" t="s">
        <v>691</v>
      </c>
      <c r="D295" s="67">
        <v>51.333748000000135</v>
      </c>
      <c r="E295" s="98">
        <v>57.334000000000003</v>
      </c>
      <c r="F295" s="98">
        <f t="shared" si="12"/>
        <v>6.0002519999998682</v>
      </c>
      <c r="G295" s="83">
        <f t="shared" si="13"/>
        <v>0.11688708176928464</v>
      </c>
      <c r="H295" s="91" t="s">
        <v>694</v>
      </c>
      <c r="I295" s="6"/>
    </row>
    <row r="296" spans="1:9" s="11" customFormat="1" x14ac:dyDescent="0.25">
      <c r="A296" s="15" t="s">
        <v>493</v>
      </c>
      <c r="B296" s="22" t="s">
        <v>440</v>
      </c>
      <c r="C296" s="17" t="s">
        <v>691</v>
      </c>
      <c r="D296" s="67" t="s">
        <v>694</v>
      </c>
      <c r="E296" s="98" t="s">
        <v>694</v>
      </c>
      <c r="F296" s="98" t="str">
        <f t="shared" si="12"/>
        <v>нд</v>
      </c>
      <c r="G296" s="82" t="str">
        <f t="shared" si="13"/>
        <v>нд</v>
      </c>
      <c r="H296" s="91" t="s">
        <v>694</v>
      </c>
      <c r="I296" s="6"/>
    </row>
    <row r="297" spans="1:9" s="11" customFormat="1" ht="78.75" x14ac:dyDescent="0.25">
      <c r="A297" s="15" t="s">
        <v>494</v>
      </c>
      <c r="B297" s="20" t="s">
        <v>495</v>
      </c>
      <c r="C297" s="17" t="s">
        <v>691</v>
      </c>
      <c r="D297" s="67">
        <v>25.429719910361769</v>
      </c>
      <c r="E297" s="98">
        <v>126.084</v>
      </c>
      <c r="F297" s="98">
        <f t="shared" si="12"/>
        <v>100.65428008963823</v>
      </c>
      <c r="G297" s="83">
        <f t="shared" si="13"/>
        <v>3.9581356162961496</v>
      </c>
      <c r="H297" s="91" t="s">
        <v>703</v>
      </c>
      <c r="I297" s="6"/>
    </row>
    <row r="298" spans="1:9" s="11" customFormat="1" x14ac:dyDescent="0.25">
      <c r="A298" s="15" t="s">
        <v>496</v>
      </c>
      <c r="B298" s="22" t="s">
        <v>440</v>
      </c>
      <c r="C298" s="17" t="s">
        <v>691</v>
      </c>
      <c r="D298" s="67" t="s">
        <v>694</v>
      </c>
      <c r="E298" s="98" t="s">
        <v>694</v>
      </c>
      <c r="F298" s="98" t="str">
        <f t="shared" ref="F298:F317" si="14">IF(D298="нд","нд",E298-D298)</f>
        <v>нд</v>
      </c>
      <c r="G298" s="82" t="str">
        <f t="shared" ref="G298:G317" si="15">IF(D298="нд","нд",E298/D298-1)</f>
        <v>нд</v>
      </c>
      <c r="H298" s="91" t="s">
        <v>694</v>
      </c>
      <c r="I298" s="6"/>
    </row>
    <row r="299" spans="1:9" s="11" customFormat="1" x14ac:dyDescent="0.25">
      <c r="A299" s="15" t="s">
        <v>497</v>
      </c>
      <c r="B299" s="20" t="s">
        <v>498</v>
      </c>
      <c r="C299" s="17" t="s">
        <v>691</v>
      </c>
      <c r="D299" s="67">
        <v>300</v>
      </c>
      <c r="E299" s="98">
        <v>1925.86049011</v>
      </c>
      <c r="F299" s="98">
        <f t="shared" si="14"/>
        <v>1625.86049011</v>
      </c>
      <c r="G299" s="83">
        <f t="shared" si="15"/>
        <v>5.419534967033333</v>
      </c>
      <c r="H299" s="91" t="s">
        <v>697</v>
      </c>
      <c r="I299" s="6"/>
    </row>
    <row r="300" spans="1:9" s="11" customFormat="1" x14ac:dyDescent="0.25">
      <c r="A300" s="15" t="s">
        <v>499</v>
      </c>
      <c r="B300" s="22" t="s">
        <v>440</v>
      </c>
      <c r="C300" s="17" t="s">
        <v>691</v>
      </c>
      <c r="D300" s="67" t="s">
        <v>694</v>
      </c>
      <c r="E300" s="98" t="s">
        <v>694</v>
      </c>
      <c r="F300" s="98" t="str">
        <f t="shared" si="14"/>
        <v>нд</v>
      </c>
      <c r="G300" s="82" t="str">
        <f t="shared" si="15"/>
        <v>нд</v>
      </c>
      <c r="H300" s="91" t="s">
        <v>694</v>
      </c>
      <c r="I300" s="6"/>
    </row>
    <row r="301" spans="1:9" s="11" customFormat="1" ht="31.5" x14ac:dyDescent="0.25">
      <c r="A301" s="15" t="s">
        <v>500</v>
      </c>
      <c r="B301" s="20" t="s">
        <v>501</v>
      </c>
      <c r="C301" s="17" t="s">
        <v>691</v>
      </c>
      <c r="D301" s="67">
        <v>298.64443478780902</v>
      </c>
      <c r="E301" s="98">
        <v>456.29169955999902</v>
      </c>
      <c r="F301" s="98">
        <f t="shared" si="14"/>
        <v>157.64726477219</v>
      </c>
      <c r="G301" s="83">
        <f t="shared" si="15"/>
        <v>0.52787611757841923</v>
      </c>
      <c r="H301" s="91" t="s">
        <v>694</v>
      </c>
      <c r="I301" s="6"/>
    </row>
    <row r="302" spans="1:9" s="11" customFormat="1" x14ac:dyDescent="0.25">
      <c r="A302" s="15" t="s">
        <v>502</v>
      </c>
      <c r="B302" s="22" t="s">
        <v>440</v>
      </c>
      <c r="C302" s="17" t="s">
        <v>691</v>
      </c>
      <c r="D302" s="67" t="s">
        <v>694</v>
      </c>
      <c r="E302" s="98" t="s">
        <v>694</v>
      </c>
      <c r="F302" s="98" t="str">
        <f t="shared" si="14"/>
        <v>нд</v>
      </c>
      <c r="G302" s="82" t="str">
        <f t="shared" si="15"/>
        <v>нд</v>
      </c>
      <c r="H302" s="91" t="s">
        <v>694</v>
      </c>
      <c r="I302" s="6"/>
    </row>
    <row r="303" spans="1:9" s="11" customFormat="1" ht="31.5" x14ac:dyDescent="0.25">
      <c r="A303" s="15" t="s">
        <v>503</v>
      </c>
      <c r="B303" s="20" t="s">
        <v>504</v>
      </c>
      <c r="C303" s="17" t="s">
        <v>691</v>
      </c>
      <c r="D303" s="67">
        <v>1187.1919734994019</v>
      </c>
      <c r="E303" s="98">
        <f>E283-E286-E293-E295-E297-E299-E301</f>
        <v>3336.810547760002</v>
      </c>
      <c r="F303" s="98">
        <f t="shared" si="14"/>
        <v>2149.6185742606003</v>
      </c>
      <c r="G303" s="83">
        <f t="shared" si="15"/>
        <v>1.8106747874350271</v>
      </c>
      <c r="H303" s="91" t="s">
        <v>702</v>
      </c>
      <c r="I303" s="6"/>
    </row>
    <row r="304" spans="1:9" s="11" customFormat="1" x14ac:dyDescent="0.25">
      <c r="A304" s="15" t="s">
        <v>505</v>
      </c>
      <c r="B304" s="22" t="s">
        <v>440</v>
      </c>
      <c r="C304" s="17" t="s">
        <v>691</v>
      </c>
      <c r="D304" s="67" t="s">
        <v>694</v>
      </c>
      <c r="E304" s="98" t="s">
        <v>694</v>
      </c>
      <c r="F304" s="98" t="s">
        <v>694</v>
      </c>
      <c r="G304" s="95" t="s">
        <v>694</v>
      </c>
      <c r="H304" s="91" t="s">
        <v>694</v>
      </c>
      <c r="I304" s="6"/>
    </row>
    <row r="305" spans="1:9" s="11" customFormat="1" ht="31.5" x14ac:dyDescent="0.25">
      <c r="A305" s="15" t="s">
        <v>506</v>
      </c>
      <c r="B305" s="21" t="s">
        <v>507</v>
      </c>
      <c r="C305" s="17" t="s">
        <v>3</v>
      </c>
      <c r="D305" s="73">
        <v>1.005139757706877</v>
      </c>
      <c r="E305" s="83">
        <f>E167/(E23*1.2)</f>
        <v>1.3333814428989428</v>
      </c>
      <c r="F305" s="98">
        <f t="shared" si="14"/>
        <v>0.32824168519206576</v>
      </c>
      <c r="G305" s="83">
        <f t="shared" si="15"/>
        <v>0.32656322931739901</v>
      </c>
      <c r="H305" s="91" t="s">
        <v>694</v>
      </c>
      <c r="I305" s="6"/>
    </row>
    <row r="306" spans="1:9" s="11" customFormat="1" x14ac:dyDescent="0.25">
      <c r="A306" s="15" t="s">
        <v>508</v>
      </c>
      <c r="B306" s="20" t="s">
        <v>509</v>
      </c>
      <c r="C306" s="17" t="s">
        <v>3</v>
      </c>
      <c r="D306" s="73" t="s">
        <v>694</v>
      </c>
      <c r="E306" s="98" t="s">
        <v>694</v>
      </c>
      <c r="F306" s="98" t="str">
        <f t="shared" si="14"/>
        <v>нд</v>
      </c>
      <c r="G306" s="82" t="str">
        <f t="shared" si="15"/>
        <v>нд</v>
      </c>
      <c r="H306" s="91" t="s">
        <v>694</v>
      </c>
      <c r="I306" s="6"/>
    </row>
    <row r="307" spans="1:9" s="11" customFormat="1" ht="31.5" x14ac:dyDescent="0.25">
      <c r="A307" s="15" t="s">
        <v>510</v>
      </c>
      <c r="B307" s="20" t="s">
        <v>511</v>
      </c>
      <c r="C307" s="17" t="s">
        <v>3</v>
      </c>
      <c r="D307" s="73" t="s">
        <v>694</v>
      </c>
      <c r="E307" s="98" t="s">
        <v>694</v>
      </c>
      <c r="F307" s="98" t="str">
        <f t="shared" si="14"/>
        <v>нд</v>
      </c>
      <c r="G307" s="82" t="str">
        <f t="shared" si="15"/>
        <v>нд</v>
      </c>
      <c r="H307" s="91" t="s">
        <v>694</v>
      </c>
      <c r="I307" s="6"/>
    </row>
    <row r="308" spans="1:9" s="11" customFormat="1" ht="31.5" x14ac:dyDescent="0.25">
      <c r="A308" s="15" t="s">
        <v>512</v>
      </c>
      <c r="B308" s="20" t="s">
        <v>513</v>
      </c>
      <c r="C308" s="17" t="s">
        <v>3</v>
      </c>
      <c r="D308" s="73" t="s">
        <v>694</v>
      </c>
      <c r="E308" s="98" t="s">
        <v>694</v>
      </c>
      <c r="F308" s="98" t="str">
        <f t="shared" si="14"/>
        <v>нд</v>
      </c>
      <c r="G308" s="82" t="str">
        <f t="shared" si="15"/>
        <v>нд</v>
      </c>
      <c r="H308" s="91" t="s">
        <v>694</v>
      </c>
      <c r="I308" s="6"/>
    </row>
    <row r="309" spans="1:9" s="11" customFormat="1" ht="31.5" x14ac:dyDescent="0.25">
      <c r="A309" s="15" t="s">
        <v>514</v>
      </c>
      <c r="B309" s="20" t="s">
        <v>515</v>
      </c>
      <c r="C309" s="17" t="s">
        <v>3</v>
      </c>
      <c r="D309" s="73" t="s">
        <v>694</v>
      </c>
      <c r="E309" s="98" t="s">
        <v>694</v>
      </c>
      <c r="F309" s="98" t="str">
        <f t="shared" si="14"/>
        <v>нд</v>
      </c>
      <c r="G309" s="82" t="str">
        <f t="shared" si="15"/>
        <v>нд</v>
      </c>
      <c r="H309" s="91" t="s">
        <v>694</v>
      </c>
      <c r="I309" s="6"/>
    </row>
    <row r="310" spans="1:9" s="11" customFormat="1" x14ac:dyDescent="0.25">
      <c r="A310" s="15" t="s">
        <v>516</v>
      </c>
      <c r="B310" s="19" t="s">
        <v>517</v>
      </c>
      <c r="C310" s="17" t="s">
        <v>3</v>
      </c>
      <c r="D310" s="73" t="s">
        <v>694</v>
      </c>
      <c r="E310" s="98" t="s">
        <v>694</v>
      </c>
      <c r="F310" s="98" t="str">
        <f t="shared" si="14"/>
        <v>нд</v>
      </c>
      <c r="G310" s="82" t="str">
        <f t="shared" si="15"/>
        <v>нд</v>
      </c>
      <c r="H310" s="91" t="s">
        <v>694</v>
      </c>
      <c r="I310" s="6"/>
    </row>
    <row r="311" spans="1:9" s="11" customFormat="1" x14ac:dyDescent="0.25">
      <c r="A311" s="15" t="s">
        <v>518</v>
      </c>
      <c r="B311" s="19" t="s">
        <v>519</v>
      </c>
      <c r="C311" s="17" t="s">
        <v>3</v>
      </c>
      <c r="D311" s="73">
        <v>0.99999999995275246</v>
      </c>
      <c r="E311" s="127">
        <f>E173/(E29*1.2)</f>
        <v>1.0024968288170562</v>
      </c>
      <c r="F311" s="98">
        <f t="shared" si="14"/>
        <v>2.4968288643036907E-3</v>
      </c>
      <c r="G311" s="83">
        <f t="shared" si="15"/>
        <v>2.4968288644215964E-3</v>
      </c>
      <c r="H311" s="91" t="s">
        <v>694</v>
      </c>
      <c r="I311" s="6"/>
    </row>
    <row r="312" spans="1:9" s="11" customFormat="1" x14ac:dyDescent="0.25">
      <c r="A312" s="15" t="s">
        <v>520</v>
      </c>
      <c r="B312" s="19" t="s">
        <v>521</v>
      </c>
      <c r="C312" s="17" t="s">
        <v>3</v>
      </c>
      <c r="D312" s="73" t="s">
        <v>694</v>
      </c>
      <c r="E312" s="98" t="s">
        <v>694</v>
      </c>
      <c r="F312" s="98" t="str">
        <f t="shared" si="14"/>
        <v>нд</v>
      </c>
      <c r="G312" s="82" t="str">
        <f t="shared" si="15"/>
        <v>нд</v>
      </c>
      <c r="H312" s="91" t="s">
        <v>694</v>
      </c>
      <c r="I312" s="6"/>
    </row>
    <row r="313" spans="1:9" s="11" customFormat="1" x14ac:dyDescent="0.25">
      <c r="A313" s="15" t="s">
        <v>522</v>
      </c>
      <c r="B313" s="19" t="s">
        <v>523</v>
      </c>
      <c r="C313" s="17" t="s">
        <v>3</v>
      </c>
      <c r="D313" s="73">
        <v>0</v>
      </c>
      <c r="E313" s="98" t="s">
        <v>694</v>
      </c>
      <c r="F313" s="98" t="s">
        <v>694</v>
      </c>
      <c r="G313" s="82" t="s">
        <v>694</v>
      </c>
      <c r="H313" s="91" t="s">
        <v>694</v>
      </c>
      <c r="I313" s="6"/>
    </row>
    <row r="314" spans="1:9" s="11" customFormat="1" x14ac:dyDescent="0.25">
      <c r="A314" s="15" t="s">
        <v>524</v>
      </c>
      <c r="B314" s="19" t="s">
        <v>525</v>
      </c>
      <c r="C314" s="17" t="s">
        <v>3</v>
      </c>
      <c r="D314" s="74" t="s">
        <v>694</v>
      </c>
      <c r="E314" s="98" t="s">
        <v>694</v>
      </c>
      <c r="F314" s="98" t="s">
        <v>694</v>
      </c>
      <c r="G314" s="82" t="s">
        <v>694</v>
      </c>
      <c r="H314" s="96" t="s">
        <v>694</v>
      </c>
      <c r="I314" s="6"/>
    </row>
    <row r="315" spans="1:9" s="11" customFormat="1" ht="31.5" x14ac:dyDescent="0.25">
      <c r="A315" s="15" t="s">
        <v>526</v>
      </c>
      <c r="B315" s="20" t="s">
        <v>527</v>
      </c>
      <c r="C315" s="17" t="s">
        <v>3</v>
      </c>
      <c r="D315" s="74" t="s">
        <v>694</v>
      </c>
      <c r="E315" s="98" t="s">
        <v>694</v>
      </c>
      <c r="F315" s="98" t="s">
        <v>694</v>
      </c>
      <c r="G315" s="82" t="s">
        <v>694</v>
      </c>
      <c r="H315" s="96" t="s">
        <v>694</v>
      </c>
      <c r="I315" s="6"/>
    </row>
    <row r="316" spans="1:9" s="11" customFormat="1" x14ac:dyDescent="0.25">
      <c r="A316" s="15" t="s">
        <v>528</v>
      </c>
      <c r="B316" s="37" t="s">
        <v>47</v>
      </c>
      <c r="C316" s="17" t="s">
        <v>3</v>
      </c>
      <c r="D316" s="73" t="s">
        <v>694</v>
      </c>
      <c r="E316" s="98" t="s">
        <v>694</v>
      </c>
      <c r="F316" s="98" t="str">
        <f t="shared" si="14"/>
        <v>нд</v>
      </c>
      <c r="G316" s="82" t="str">
        <f t="shared" si="15"/>
        <v>нд</v>
      </c>
      <c r="H316" s="91" t="s">
        <v>694</v>
      </c>
      <c r="I316" s="6"/>
    </row>
    <row r="317" spans="1:9" s="11" customFormat="1" ht="16.5" thickBot="1" x14ac:dyDescent="0.3">
      <c r="A317" s="28" t="s">
        <v>529</v>
      </c>
      <c r="B317" s="38" t="s">
        <v>48</v>
      </c>
      <c r="C317" s="30" t="s">
        <v>3</v>
      </c>
      <c r="D317" s="75" t="s">
        <v>694</v>
      </c>
      <c r="E317" s="98" t="s">
        <v>694</v>
      </c>
      <c r="F317" s="98" t="str">
        <f t="shared" si="14"/>
        <v>нд</v>
      </c>
      <c r="G317" s="82" t="str">
        <f t="shared" si="15"/>
        <v>нд</v>
      </c>
      <c r="H317" s="93" t="s">
        <v>694</v>
      </c>
      <c r="I317" s="6"/>
    </row>
    <row r="318" spans="1:9" s="11" customFormat="1" ht="19.5" thickBot="1" x14ac:dyDescent="0.3">
      <c r="A318" s="146" t="s">
        <v>530</v>
      </c>
      <c r="B318" s="147"/>
      <c r="C318" s="147"/>
      <c r="D318" s="147"/>
      <c r="E318" s="147"/>
      <c r="F318" s="147"/>
      <c r="G318" s="147"/>
      <c r="H318" s="148"/>
      <c r="I318" s="6"/>
    </row>
    <row r="319" spans="1:9" ht="31.5" x14ac:dyDescent="0.25">
      <c r="A319" s="31" t="s">
        <v>531</v>
      </c>
      <c r="B319" s="35" t="s">
        <v>532</v>
      </c>
      <c r="C319" s="32" t="s">
        <v>277</v>
      </c>
      <c r="D319" s="76" t="s">
        <v>533</v>
      </c>
      <c r="E319" s="97" t="s">
        <v>533</v>
      </c>
      <c r="F319" s="97" t="s">
        <v>533</v>
      </c>
      <c r="G319" s="97" t="s">
        <v>533</v>
      </c>
      <c r="H319" s="90" t="s">
        <v>533</v>
      </c>
    </row>
    <row r="320" spans="1:9" x14ac:dyDescent="0.25">
      <c r="A320" s="15" t="s">
        <v>534</v>
      </c>
      <c r="B320" s="21" t="s">
        <v>535</v>
      </c>
      <c r="C320" s="17" t="s">
        <v>1</v>
      </c>
      <c r="D320" s="67" t="s">
        <v>694</v>
      </c>
      <c r="E320" s="97" t="s">
        <v>694</v>
      </c>
      <c r="F320" s="97" t="s">
        <v>694</v>
      </c>
      <c r="G320" s="97" t="s">
        <v>694</v>
      </c>
      <c r="H320" s="91" t="s">
        <v>694</v>
      </c>
    </row>
    <row r="321" spans="1:8" x14ac:dyDescent="0.25">
      <c r="A321" s="15" t="s">
        <v>536</v>
      </c>
      <c r="B321" s="21" t="s">
        <v>537</v>
      </c>
      <c r="C321" s="17" t="s">
        <v>538</v>
      </c>
      <c r="D321" s="67" t="s">
        <v>694</v>
      </c>
      <c r="E321" s="97" t="s">
        <v>694</v>
      </c>
      <c r="F321" s="97" t="s">
        <v>694</v>
      </c>
      <c r="G321" s="97" t="s">
        <v>694</v>
      </c>
      <c r="H321" s="91" t="s">
        <v>694</v>
      </c>
    </row>
    <row r="322" spans="1:8" x14ac:dyDescent="0.25">
      <c r="A322" s="15" t="s">
        <v>539</v>
      </c>
      <c r="B322" s="21" t="s">
        <v>540</v>
      </c>
      <c r="C322" s="17" t="s">
        <v>1</v>
      </c>
      <c r="D322" s="67" t="s">
        <v>694</v>
      </c>
      <c r="E322" s="97" t="s">
        <v>694</v>
      </c>
      <c r="F322" s="97" t="s">
        <v>694</v>
      </c>
      <c r="G322" s="97" t="s">
        <v>694</v>
      </c>
      <c r="H322" s="91" t="s">
        <v>694</v>
      </c>
    </row>
    <row r="323" spans="1:8" x14ac:dyDescent="0.25">
      <c r="A323" s="15" t="s">
        <v>541</v>
      </c>
      <c r="B323" s="21" t="s">
        <v>542</v>
      </c>
      <c r="C323" s="17" t="s">
        <v>538</v>
      </c>
      <c r="D323" s="67" t="s">
        <v>694</v>
      </c>
      <c r="E323" s="97" t="s">
        <v>694</v>
      </c>
      <c r="F323" s="97" t="s">
        <v>694</v>
      </c>
      <c r="G323" s="97" t="s">
        <v>694</v>
      </c>
      <c r="H323" s="91" t="s">
        <v>694</v>
      </c>
    </row>
    <row r="324" spans="1:8" x14ac:dyDescent="0.25">
      <c r="A324" s="15" t="s">
        <v>543</v>
      </c>
      <c r="B324" s="21" t="s">
        <v>544</v>
      </c>
      <c r="C324" s="17" t="s">
        <v>545</v>
      </c>
      <c r="D324" s="67" t="s">
        <v>694</v>
      </c>
      <c r="E324" s="97" t="s">
        <v>694</v>
      </c>
      <c r="F324" s="97" t="s">
        <v>694</v>
      </c>
      <c r="G324" s="97" t="s">
        <v>694</v>
      </c>
      <c r="H324" s="91" t="s">
        <v>694</v>
      </c>
    </row>
    <row r="325" spans="1:8" x14ac:dyDescent="0.25">
      <c r="A325" s="15" t="s">
        <v>546</v>
      </c>
      <c r="B325" s="21" t="s">
        <v>547</v>
      </c>
      <c r="C325" s="17" t="s">
        <v>277</v>
      </c>
      <c r="D325" s="68" t="s">
        <v>533</v>
      </c>
      <c r="E325" s="97" t="s">
        <v>533</v>
      </c>
      <c r="F325" s="97" t="s">
        <v>533</v>
      </c>
      <c r="G325" s="97" t="s">
        <v>533</v>
      </c>
      <c r="H325" s="91" t="s">
        <v>533</v>
      </c>
    </row>
    <row r="326" spans="1:8" x14ac:dyDescent="0.25">
      <c r="A326" s="15" t="s">
        <v>548</v>
      </c>
      <c r="B326" s="20" t="s">
        <v>549</v>
      </c>
      <c r="C326" s="17" t="s">
        <v>545</v>
      </c>
      <c r="D326" s="67" t="s">
        <v>694</v>
      </c>
      <c r="E326" s="97" t="s">
        <v>694</v>
      </c>
      <c r="F326" s="97" t="s">
        <v>694</v>
      </c>
      <c r="G326" s="97" t="s">
        <v>694</v>
      </c>
      <c r="H326" s="91" t="s">
        <v>694</v>
      </c>
    </row>
    <row r="327" spans="1:8" x14ac:dyDescent="0.25">
      <c r="A327" s="15" t="s">
        <v>550</v>
      </c>
      <c r="B327" s="20" t="s">
        <v>551</v>
      </c>
      <c r="C327" s="17" t="s">
        <v>552</v>
      </c>
      <c r="D327" s="67" t="s">
        <v>694</v>
      </c>
      <c r="E327" s="97" t="s">
        <v>694</v>
      </c>
      <c r="F327" s="97" t="s">
        <v>694</v>
      </c>
      <c r="G327" s="97" t="s">
        <v>694</v>
      </c>
      <c r="H327" s="91" t="s">
        <v>694</v>
      </c>
    </row>
    <row r="328" spans="1:8" x14ac:dyDescent="0.25">
      <c r="A328" s="15" t="s">
        <v>553</v>
      </c>
      <c r="B328" s="21" t="s">
        <v>554</v>
      </c>
      <c r="C328" s="17" t="s">
        <v>277</v>
      </c>
      <c r="D328" s="68" t="s">
        <v>533</v>
      </c>
      <c r="E328" s="97" t="s">
        <v>533</v>
      </c>
      <c r="F328" s="97" t="s">
        <v>533</v>
      </c>
      <c r="G328" s="97" t="s">
        <v>533</v>
      </c>
      <c r="H328" s="91" t="s">
        <v>533</v>
      </c>
    </row>
    <row r="329" spans="1:8" x14ac:dyDescent="0.25">
      <c r="A329" s="15" t="s">
        <v>555</v>
      </c>
      <c r="B329" s="20" t="s">
        <v>549</v>
      </c>
      <c r="C329" s="17" t="s">
        <v>545</v>
      </c>
      <c r="D329" s="67" t="s">
        <v>694</v>
      </c>
      <c r="E329" s="97" t="s">
        <v>694</v>
      </c>
      <c r="F329" s="97" t="s">
        <v>694</v>
      </c>
      <c r="G329" s="97" t="s">
        <v>694</v>
      </c>
      <c r="H329" s="91" t="s">
        <v>694</v>
      </c>
    </row>
    <row r="330" spans="1:8" x14ac:dyDescent="0.25">
      <c r="A330" s="15" t="s">
        <v>556</v>
      </c>
      <c r="B330" s="20" t="s">
        <v>557</v>
      </c>
      <c r="C330" s="17" t="s">
        <v>1</v>
      </c>
      <c r="D330" s="67" t="s">
        <v>694</v>
      </c>
      <c r="E330" s="97" t="s">
        <v>694</v>
      </c>
      <c r="F330" s="97" t="s">
        <v>694</v>
      </c>
      <c r="G330" s="97" t="s">
        <v>694</v>
      </c>
      <c r="H330" s="91" t="s">
        <v>694</v>
      </c>
    </row>
    <row r="331" spans="1:8" x14ac:dyDescent="0.25">
      <c r="A331" s="15" t="s">
        <v>558</v>
      </c>
      <c r="B331" s="20" t="s">
        <v>551</v>
      </c>
      <c r="C331" s="17" t="s">
        <v>552</v>
      </c>
      <c r="D331" s="67" t="s">
        <v>694</v>
      </c>
      <c r="E331" s="97" t="s">
        <v>694</v>
      </c>
      <c r="F331" s="97" t="s">
        <v>694</v>
      </c>
      <c r="G331" s="97" t="s">
        <v>694</v>
      </c>
      <c r="H331" s="91" t="s">
        <v>694</v>
      </c>
    </row>
    <row r="332" spans="1:8" x14ac:dyDescent="0.25">
      <c r="A332" s="15" t="s">
        <v>559</v>
      </c>
      <c r="B332" s="21" t="s">
        <v>560</v>
      </c>
      <c r="C332" s="17" t="s">
        <v>277</v>
      </c>
      <c r="D332" s="68" t="s">
        <v>533</v>
      </c>
      <c r="E332" s="97" t="s">
        <v>533</v>
      </c>
      <c r="F332" s="97" t="s">
        <v>533</v>
      </c>
      <c r="G332" s="97" t="s">
        <v>533</v>
      </c>
      <c r="H332" s="91" t="s">
        <v>533</v>
      </c>
    </row>
    <row r="333" spans="1:8" x14ac:dyDescent="0.25">
      <c r="A333" s="15" t="s">
        <v>561</v>
      </c>
      <c r="B333" s="20" t="s">
        <v>549</v>
      </c>
      <c r="C333" s="17" t="s">
        <v>545</v>
      </c>
      <c r="D333" s="67" t="s">
        <v>694</v>
      </c>
      <c r="E333" s="97" t="s">
        <v>694</v>
      </c>
      <c r="F333" s="97" t="s">
        <v>694</v>
      </c>
      <c r="G333" s="97" t="s">
        <v>694</v>
      </c>
      <c r="H333" s="91" t="s">
        <v>694</v>
      </c>
    </row>
    <row r="334" spans="1:8" x14ac:dyDescent="0.25">
      <c r="A334" s="15" t="s">
        <v>562</v>
      </c>
      <c r="B334" s="20" t="s">
        <v>551</v>
      </c>
      <c r="C334" s="17" t="s">
        <v>552</v>
      </c>
      <c r="D334" s="67" t="s">
        <v>694</v>
      </c>
      <c r="E334" s="97" t="s">
        <v>694</v>
      </c>
      <c r="F334" s="97" t="s">
        <v>694</v>
      </c>
      <c r="G334" s="97" t="s">
        <v>694</v>
      </c>
      <c r="H334" s="91" t="s">
        <v>694</v>
      </c>
    </row>
    <row r="335" spans="1:8" x14ac:dyDescent="0.25">
      <c r="A335" s="15" t="s">
        <v>563</v>
      </c>
      <c r="B335" s="21" t="s">
        <v>564</v>
      </c>
      <c r="C335" s="17" t="s">
        <v>277</v>
      </c>
      <c r="D335" s="68" t="s">
        <v>533</v>
      </c>
      <c r="E335" s="97" t="s">
        <v>533</v>
      </c>
      <c r="F335" s="97" t="s">
        <v>533</v>
      </c>
      <c r="G335" s="97" t="s">
        <v>533</v>
      </c>
      <c r="H335" s="91" t="s">
        <v>533</v>
      </c>
    </row>
    <row r="336" spans="1:8" x14ac:dyDescent="0.25">
      <c r="A336" s="15" t="s">
        <v>565</v>
      </c>
      <c r="B336" s="20" t="s">
        <v>549</v>
      </c>
      <c r="C336" s="17" t="s">
        <v>545</v>
      </c>
      <c r="D336" s="67" t="s">
        <v>694</v>
      </c>
      <c r="E336" s="97" t="s">
        <v>694</v>
      </c>
      <c r="F336" s="97" t="s">
        <v>694</v>
      </c>
      <c r="G336" s="97" t="s">
        <v>694</v>
      </c>
      <c r="H336" s="91" t="s">
        <v>694</v>
      </c>
    </row>
    <row r="337" spans="1:8" x14ac:dyDescent="0.25">
      <c r="A337" s="15" t="s">
        <v>566</v>
      </c>
      <c r="B337" s="20" t="s">
        <v>557</v>
      </c>
      <c r="C337" s="17" t="s">
        <v>1</v>
      </c>
      <c r="D337" s="67" t="s">
        <v>694</v>
      </c>
      <c r="E337" s="97" t="s">
        <v>694</v>
      </c>
      <c r="F337" s="97" t="s">
        <v>694</v>
      </c>
      <c r="G337" s="97" t="s">
        <v>694</v>
      </c>
      <c r="H337" s="91" t="s">
        <v>694</v>
      </c>
    </row>
    <row r="338" spans="1:8" x14ac:dyDescent="0.25">
      <c r="A338" s="15" t="s">
        <v>567</v>
      </c>
      <c r="B338" s="20" t="s">
        <v>551</v>
      </c>
      <c r="C338" s="17" t="s">
        <v>552</v>
      </c>
      <c r="D338" s="67" t="s">
        <v>694</v>
      </c>
      <c r="E338" s="97" t="s">
        <v>694</v>
      </c>
      <c r="F338" s="97" t="s">
        <v>694</v>
      </c>
      <c r="G338" s="97" t="s">
        <v>694</v>
      </c>
      <c r="H338" s="91" t="s">
        <v>694</v>
      </c>
    </row>
    <row r="339" spans="1:8" x14ac:dyDescent="0.25">
      <c r="A339" s="31" t="s">
        <v>568</v>
      </c>
      <c r="B339" s="35" t="s">
        <v>569</v>
      </c>
      <c r="C339" s="32" t="s">
        <v>277</v>
      </c>
      <c r="D339" s="68" t="s">
        <v>533</v>
      </c>
      <c r="E339" s="97" t="s">
        <v>533</v>
      </c>
      <c r="F339" s="97" t="s">
        <v>533</v>
      </c>
      <c r="G339" s="97" t="s">
        <v>533</v>
      </c>
      <c r="H339" s="90" t="s">
        <v>533</v>
      </c>
    </row>
    <row r="340" spans="1:8" ht="31.5" x14ac:dyDescent="0.25">
      <c r="A340" s="15" t="s">
        <v>570</v>
      </c>
      <c r="B340" s="21" t="s">
        <v>571</v>
      </c>
      <c r="C340" s="17" t="s">
        <v>545</v>
      </c>
      <c r="D340" s="67">
        <v>3832.6659999999997</v>
      </c>
      <c r="E340" s="98">
        <v>1100.964424</v>
      </c>
      <c r="F340" s="98">
        <f t="shared" ref="F340:F350" si="16">IF(D340="нд","нд",E340-D340)</f>
        <v>-2731.7015759999995</v>
      </c>
      <c r="G340" s="83">
        <f t="shared" ref="G340:G350" si="17">IF(D340="нд","нд",E340/D340-1)</f>
        <v>-0.7127418814997184</v>
      </c>
      <c r="H340" s="91" t="s">
        <v>694</v>
      </c>
    </row>
    <row r="341" spans="1:8" ht="31.5" x14ac:dyDescent="0.25">
      <c r="A341" s="15" t="s">
        <v>572</v>
      </c>
      <c r="B341" s="20" t="s">
        <v>573</v>
      </c>
      <c r="C341" s="17" t="s">
        <v>545</v>
      </c>
      <c r="D341" s="67">
        <v>0</v>
      </c>
      <c r="E341" s="98">
        <v>0</v>
      </c>
      <c r="F341" s="98">
        <f t="shared" si="16"/>
        <v>0</v>
      </c>
      <c r="G341" s="83" t="s">
        <v>694</v>
      </c>
      <c r="H341" s="91" t="s">
        <v>694</v>
      </c>
    </row>
    <row r="342" spans="1:8" x14ac:dyDescent="0.25">
      <c r="A342" s="15" t="s">
        <v>574</v>
      </c>
      <c r="B342" s="37" t="s">
        <v>575</v>
      </c>
      <c r="C342" s="17" t="s">
        <v>545</v>
      </c>
      <c r="D342" s="67">
        <v>0</v>
      </c>
      <c r="E342" s="92">
        <v>0</v>
      </c>
      <c r="F342" s="82">
        <f t="shared" si="16"/>
        <v>0</v>
      </c>
      <c r="G342" s="83" t="s">
        <v>694</v>
      </c>
      <c r="H342" s="91" t="s">
        <v>694</v>
      </c>
    </row>
    <row r="343" spans="1:8" x14ac:dyDescent="0.25">
      <c r="A343" s="15" t="s">
        <v>576</v>
      </c>
      <c r="B343" s="37" t="s">
        <v>577</v>
      </c>
      <c r="C343" s="17" t="s">
        <v>545</v>
      </c>
      <c r="D343" s="67">
        <v>3832.6659999999997</v>
      </c>
      <c r="E343" s="98">
        <f>E340</f>
        <v>1100.964424</v>
      </c>
      <c r="F343" s="98">
        <f t="shared" si="16"/>
        <v>-2731.7015759999995</v>
      </c>
      <c r="G343" s="83">
        <f t="shared" si="17"/>
        <v>-0.7127418814997184</v>
      </c>
      <c r="H343" s="91" t="s">
        <v>694</v>
      </c>
    </row>
    <row r="344" spans="1:8" x14ac:dyDescent="0.25">
      <c r="A344" s="15" t="s">
        <v>578</v>
      </c>
      <c r="B344" s="21" t="s">
        <v>579</v>
      </c>
      <c r="C344" s="17" t="s">
        <v>545</v>
      </c>
      <c r="D344" s="67">
        <v>383.3377670732084</v>
      </c>
      <c r="E344" s="98">
        <v>128.95553100000029</v>
      </c>
      <c r="F344" s="98">
        <f t="shared" si="16"/>
        <v>-254.38223607320811</v>
      </c>
      <c r="G344" s="83">
        <f t="shared" si="17"/>
        <v>-0.66359815787372489</v>
      </c>
      <c r="H344" s="91" t="s">
        <v>694</v>
      </c>
    </row>
    <row r="345" spans="1:8" x14ac:dyDescent="0.25">
      <c r="A345" s="15" t="s">
        <v>580</v>
      </c>
      <c r="B345" s="21" t="s">
        <v>581</v>
      </c>
      <c r="C345" s="17" t="s">
        <v>1</v>
      </c>
      <c r="D345" s="67">
        <v>530.93499999999995</v>
      </c>
      <c r="E345" s="98">
        <v>595.09</v>
      </c>
      <c r="F345" s="98">
        <f t="shared" si="16"/>
        <v>64.155000000000086</v>
      </c>
      <c r="G345" s="83">
        <f t="shared" si="17"/>
        <v>0.12083400039552883</v>
      </c>
      <c r="H345" s="91" t="s">
        <v>694</v>
      </c>
    </row>
    <row r="346" spans="1:8" ht="31.5" x14ac:dyDescent="0.25">
      <c r="A346" s="15" t="s">
        <v>582</v>
      </c>
      <c r="B346" s="20" t="s">
        <v>583</v>
      </c>
      <c r="C346" s="17" t="s">
        <v>1</v>
      </c>
      <c r="D346" s="67">
        <v>0</v>
      </c>
      <c r="E346" s="110">
        <v>0</v>
      </c>
      <c r="F346" s="98">
        <f t="shared" si="16"/>
        <v>0</v>
      </c>
      <c r="G346" s="99">
        <v>0</v>
      </c>
      <c r="H346" s="91" t="s">
        <v>694</v>
      </c>
    </row>
    <row r="347" spans="1:8" x14ac:dyDescent="0.25">
      <c r="A347" s="15" t="s">
        <v>584</v>
      </c>
      <c r="B347" s="37" t="s">
        <v>575</v>
      </c>
      <c r="C347" s="17" t="s">
        <v>1</v>
      </c>
      <c r="D347" s="67">
        <v>0</v>
      </c>
      <c r="E347" s="110">
        <v>0</v>
      </c>
      <c r="F347" s="98">
        <f t="shared" si="16"/>
        <v>0</v>
      </c>
      <c r="G347" s="99">
        <v>0</v>
      </c>
      <c r="H347" s="91" t="s">
        <v>694</v>
      </c>
    </row>
    <row r="348" spans="1:8" x14ac:dyDescent="0.25">
      <c r="A348" s="15" t="s">
        <v>585</v>
      </c>
      <c r="B348" s="37" t="s">
        <v>577</v>
      </c>
      <c r="C348" s="17" t="s">
        <v>1</v>
      </c>
      <c r="D348" s="67">
        <v>530.93499999999995</v>
      </c>
      <c r="E348" s="110">
        <f>E345</f>
        <v>595.09</v>
      </c>
      <c r="F348" s="98">
        <f t="shared" si="16"/>
        <v>64.155000000000086</v>
      </c>
      <c r="G348" s="83">
        <f t="shared" si="17"/>
        <v>0.12083400039552883</v>
      </c>
      <c r="H348" s="91" t="s">
        <v>694</v>
      </c>
    </row>
    <row r="349" spans="1:8" x14ac:dyDescent="0.25">
      <c r="A349" s="15" t="s">
        <v>586</v>
      </c>
      <c r="B349" s="21" t="s">
        <v>587</v>
      </c>
      <c r="C349" s="17" t="s">
        <v>588</v>
      </c>
      <c r="D349" s="67">
        <v>156436.08970000001</v>
      </c>
      <c r="E349" s="98">
        <v>155368.64219999997</v>
      </c>
      <c r="F349" s="98">
        <f t="shared" si="16"/>
        <v>-1067.4475000000384</v>
      </c>
      <c r="G349" s="83">
        <f t="shared" si="17"/>
        <v>-6.8235373438897406E-3</v>
      </c>
      <c r="H349" s="91" t="s">
        <v>694</v>
      </c>
    </row>
    <row r="350" spans="1:8" ht="31.5" x14ac:dyDescent="0.25">
      <c r="A350" s="15" t="s">
        <v>589</v>
      </c>
      <c r="B350" s="21" t="s">
        <v>590</v>
      </c>
      <c r="C350" s="17" t="s">
        <v>691</v>
      </c>
      <c r="D350" s="67">
        <v>5484.4653492079069</v>
      </c>
      <c r="E350" s="98">
        <f>E29-E64-E57</f>
        <v>1670.0492911700003</v>
      </c>
      <c r="F350" s="98">
        <f t="shared" si="16"/>
        <v>-3814.4160580379066</v>
      </c>
      <c r="G350" s="83">
        <f t="shared" si="17"/>
        <v>-0.6954946043352801</v>
      </c>
      <c r="H350" s="91" t="s">
        <v>694</v>
      </c>
    </row>
    <row r="351" spans="1:8" x14ac:dyDescent="0.25">
      <c r="A351" s="15" t="s">
        <v>591</v>
      </c>
      <c r="B351" s="33" t="s">
        <v>592</v>
      </c>
      <c r="C351" s="17" t="s">
        <v>277</v>
      </c>
      <c r="D351" s="68" t="s">
        <v>533</v>
      </c>
      <c r="E351" s="100" t="s">
        <v>533</v>
      </c>
      <c r="F351" s="100" t="s">
        <v>533</v>
      </c>
      <c r="G351" s="100" t="s">
        <v>533</v>
      </c>
      <c r="H351" s="91" t="s">
        <v>533</v>
      </c>
    </row>
    <row r="352" spans="1:8" x14ac:dyDescent="0.25">
      <c r="A352" s="15" t="s">
        <v>593</v>
      </c>
      <c r="B352" s="21" t="s">
        <v>594</v>
      </c>
      <c r="C352" s="17" t="s">
        <v>545</v>
      </c>
      <c r="D352" s="67">
        <v>0</v>
      </c>
      <c r="E352" s="100">
        <v>0</v>
      </c>
      <c r="F352" s="100">
        <v>0</v>
      </c>
      <c r="G352" s="100">
        <v>0</v>
      </c>
      <c r="H352" s="91" t="s">
        <v>694</v>
      </c>
    </row>
    <row r="353" spans="1:8" x14ac:dyDescent="0.25">
      <c r="A353" s="15" t="s">
        <v>595</v>
      </c>
      <c r="B353" s="21" t="s">
        <v>596</v>
      </c>
      <c r="C353" s="17" t="s">
        <v>538</v>
      </c>
      <c r="D353" s="67" t="s">
        <v>694</v>
      </c>
      <c r="E353" s="100" t="s">
        <v>694</v>
      </c>
      <c r="F353" s="100" t="s">
        <v>694</v>
      </c>
      <c r="G353" s="100" t="s">
        <v>694</v>
      </c>
      <c r="H353" s="91" t="s">
        <v>694</v>
      </c>
    </row>
    <row r="354" spans="1:8" ht="47.25" x14ac:dyDescent="0.25">
      <c r="A354" s="15" t="s">
        <v>597</v>
      </c>
      <c r="B354" s="21" t="s">
        <v>598</v>
      </c>
      <c r="C354" s="17" t="s">
        <v>691</v>
      </c>
      <c r="D354" s="67">
        <v>0</v>
      </c>
      <c r="E354" s="100">
        <v>0</v>
      </c>
      <c r="F354" s="100">
        <v>0</v>
      </c>
      <c r="G354" s="100">
        <v>0</v>
      </c>
      <c r="H354" s="91" t="s">
        <v>694</v>
      </c>
    </row>
    <row r="355" spans="1:8" ht="31.5" x14ac:dyDescent="0.25">
      <c r="A355" s="15" t="s">
        <v>599</v>
      </c>
      <c r="B355" s="21" t="s">
        <v>600</v>
      </c>
      <c r="C355" s="17" t="s">
        <v>691</v>
      </c>
      <c r="D355" s="67" t="s">
        <v>694</v>
      </c>
      <c r="E355" s="100" t="s">
        <v>694</v>
      </c>
      <c r="F355" s="100" t="s">
        <v>694</v>
      </c>
      <c r="G355" s="100" t="s">
        <v>694</v>
      </c>
      <c r="H355" s="91" t="s">
        <v>694</v>
      </c>
    </row>
    <row r="356" spans="1:8" x14ac:dyDescent="0.25">
      <c r="A356" s="15" t="s">
        <v>601</v>
      </c>
      <c r="B356" s="33" t="s">
        <v>602</v>
      </c>
      <c r="C356" s="62" t="s">
        <v>277</v>
      </c>
      <c r="D356" s="68" t="s">
        <v>533</v>
      </c>
      <c r="E356" s="100" t="s">
        <v>533</v>
      </c>
      <c r="F356" s="100" t="s">
        <v>533</v>
      </c>
      <c r="G356" s="100" t="s">
        <v>533</v>
      </c>
      <c r="H356" s="91" t="s">
        <v>533</v>
      </c>
    </row>
    <row r="357" spans="1:8" ht="31.5" x14ac:dyDescent="0.25">
      <c r="A357" s="15" t="s">
        <v>603</v>
      </c>
      <c r="B357" s="21" t="s">
        <v>604</v>
      </c>
      <c r="C357" s="17" t="s">
        <v>1</v>
      </c>
      <c r="D357" s="67" t="s">
        <v>694</v>
      </c>
      <c r="E357" s="100" t="s">
        <v>694</v>
      </c>
      <c r="F357" s="100" t="s">
        <v>694</v>
      </c>
      <c r="G357" s="100" t="s">
        <v>694</v>
      </c>
      <c r="H357" s="91" t="s">
        <v>694</v>
      </c>
    </row>
    <row r="358" spans="1:8" ht="47.25" x14ac:dyDescent="0.25">
      <c r="A358" s="15" t="s">
        <v>605</v>
      </c>
      <c r="B358" s="20" t="s">
        <v>606</v>
      </c>
      <c r="C358" s="17" t="s">
        <v>1</v>
      </c>
      <c r="D358" s="67" t="s">
        <v>694</v>
      </c>
      <c r="E358" s="100" t="s">
        <v>694</v>
      </c>
      <c r="F358" s="100" t="s">
        <v>694</v>
      </c>
      <c r="G358" s="100" t="s">
        <v>694</v>
      </c>
      <c r="H358" s="91" t="s">
        <v>694</v>
      </c>
    </row>
    <row r="359" spans="1:8" ht="47.25" x14ac:dyDescent="0.25">
      <c r="A359" s="15" t="s">
        <v>607</v>
      </c>
      <c r="B359" s="20" t="s">
        <v>608</v>
      </c>
      <c r="C359" s="17" t="s">
        <v>1</v>
      </c>
      <c r="D359" s="67" t="s">
        <v>694</v>
      </c>
      <c r="E359" s="100" t="s">
        <v>694</v>
      </c>
      <c r="F359" s="100" t="s">
        <v>694</v>
      </c>
      <c r="G359" s="100" t="s">
        <v>694</v>
      </c>
      <c r="H359" s="91" t="s">
        <v>694</v>
      </c>
    </row>
    <row r="360" spans="1:8" ht="31.5" x14ac:dyDescent="0.25">
      <c r="A360" s="15" t="s">
        <v>609</v>
      </c>
      <c r="B360" s="20" t="s">
        <v>610</v>
      </c>
      <c r="C360" s="17" t="s">
        <v>1</v>
      </c>
      <c r="D360" s="67" t="s">
        <v>694</v>
      </c>
      <c r="E360" s="100" t="s">
        <v>694</v>
      </c>
      <c r="F360" s="100" t="s">
        <v>694</v>
      </c>
      <c r="G360" s="100" t="s">
        <v>694</v>
      </c>
      <c r="H360" s="91" t="s">
        <v>694</v>
      </c>
    </row>
    <row r="361" spans="1:8" x14ac:dyDescent="0.25">
      <c r="A361" s="15" t="s">
        <v>611</v>
      </c>
      <c r="B361" s="21" t="s">
        <v>612</v>
      </c>
      <c r="C361" s="17" t="s">
        <v>545</v>
      </c>
      <c r="D361" s="67" t="s">
        <v>694</v>
      </c>
      <c r="E361" s="100" t="s">
        <v>694</v>
      </c>
      <c r="F361" s="100" t="s">
        <v>694</v>
      </c>
      <c r="G361" s="100" t="s">
        <v>694</v>
      </c>
      <c r="H361" s="91" t="s">
        <v>694</v>
      </c>
    </row>
    <row r="362" spans="1:8" ht="31.5" x14ac:dyDescent="0.25">
      <c r="A362" s="15" t="s">
        <v>613</v>
      </c>
      <c r="B362" s="20" t="s">
        <v>614</v>
      </c>
      <c r="C362" s="17" t="s">
        <v>545</v>
      </c>
      <c r="D362" s="67" t="s">
        <v>694</v>
      </c>
      <c r="E362" s="100" t="s">
        <v>694</v>
      </c>
      <c r="F362" s="100" t="s">
        <v>694</v>
      </c>
      <c r="G362" s="100" t="s">
        <v>694</v>
      </c>
      <c r="H362" s="91" t="s">
        <v>694</v>
      </c>
    </row>
    <row r="363" spans="1:8" x14ac:dyDescent="0.25">
      <c r="A363" s="15" t="s">
        <v>615</v>
      </c>
      <c r="B363" s="20" t="s">
        <v>616</v>
      </c>
      <c r="C363" s="17" t="s">
        <v>545</v>
      </c>
      <c r="D363" s="67" t="s">
        <v>694</v>
      </c>
      <c r="E363" s="100" t="s">
        <v>694</v>
      </c>
      <c r="F363" s="100" t="s">
        <v>694</v>
      </c>
      <c r="G363" s="100" t="s">
        <v>694</v>
      </c>
      <c r="H363" s="91" t="s">
        <v>694</v>
      </c>
    </row>
    <row r="364" spans="1:8" ht="31.5" x14ac:dyDescent="0.25">
      <c r="A364" s="15" t="s">
        <v>617</v>
      </c>
      <c r="B364" s="21" t="s">
        <v>618</v>
      </c>
      <c r="C364" s="17" t="s">
        <v>691</v>
      </c>
      <c r="D364" s="67" t="s">
        <v>694</v>
      </c>
      <c r="E364" s="100" t="s">
        <v>694</v>
      </c>
      <c r="F364" s="100" t="s">
        <v>694</v>
      </c>
      <c r="G364" s="100" t="s">
        <v>694</v>
      </c>
      <c r="H364" s="91" t="s">
        <v>694</v>
      </c>
    </row>
    <row r="365" spans="1:8" x14ac:dyDescent="0.25">
      <c r="A365" s="15" t="s">
        <v>619</v>
      </c>
      <c r="B365" s="20" t="s">
        <v>620</v>
      </c>
      <c r="C365" s="17" t="s">
        <v>691</v>
      </c>
      <c r="D365" s="69" t="s">
        <v>694</v>
      </c>
      <c r="E365" s="100" t="s">
        <v>694</v>
      </c>
      <c r="F365" s="100" t="s">
        <v>694</v>
      </c>
      <c r="G365" s="100" t="s">
        <v>694</v>
      </c>
      <c r="H365" s="96" t="s">
        <v>694</v>
      </c>
    </row>
    <row r="366" spans="1:8" x14ac:dyDescent="0.25">
      <c r="A366" s="15" t="s">
        <v>621</v>
      </c>
      <c r="B366" s="20" t="s">
        <v>48</v>
      </c>
      <c r="C366" s="17" t="s">
        <v>691</v>
      </c>
      <c r="D366" s="69" t="s">
        <v>694</v>
      </c>
      <c r="E366" s="100" t="s">
        <v>694</v>
      </c>
      <c r="F366" s="100" t="s">
        <v>694</v>
      </c>
      <c r="G366" s="100" t="s">
        <v>694</v>
      </c>
      <c r="H366" s="96" t="s">
        <v>694</v>
      </c>
    </row>
    <row r="367" spans="1:8" ht="16.5" thickBot="1" x14ac:dyDescent="0.3">
      <c r="A367" s="28" t="s">
        <v>622</v>
      </c>
      <c r="B367" s="39" t="s">
        <v>623</v>
      </c>
      <c r="C367" s="30" t="s">
        <v>692</v>
      </c>
      <c r="D367" s="70">
        <v>1954</v>
      </c>
      <c r="E367" s="138">
        <v>1855</v>
      </c>
      <c r="F367" s="101">
        <f t="shared" ref="F367" si="18">IF(D367="нд","нд",E367-D367)</f>
        <v>-99</v>
      </c>
      <c r="G367" s="88">
        <f t="shared" ref="G367" si="19">IF(D367="нд","нд",E367/D367-1)</f>
        <v>-5.0665301944728736E-2</v>
      </c>
      <c r="H367" s="102" t="s">
        <v>694</v>
      </c>
    </row>
    <row r="368" spans="1:8" x14ac:dyDescent="0.25">
      <c r="A368" s="149" t="s">
        <v>624</v>
      </c>
      <c r="B368" s="150"/>
      <c r="C368" s="150"/>
      <c r="D368" s="150"/>
      <c r="E368" s="150"/>
      <c r="F368" s="150"/>
      <c r="G368" s="150"/>
      <c r="H368" s="151"/>
    </row>
    <row r="369" spans="1:8" ht="16.5" thickBot="1" x14ac:dyDescent="0.3">
      <c r="A369" s="149"/>
      <c r="B369" s="150"/>
      <c r="C369" s="150"/>
      <c r="D369" s="150"/>
      <c r="E369" s="150"/>
      <c r="F369" s="150"/>
      <c r="G369" s="150"/>
      <c r="H369" s="151"/>
    </row>
    <row r="370" spans="1:8" s="60" customFormat="1" ht="67.5" customHeight="1" x14ac:dyDescent="0.25">
      <c r="A370" s="156" t="s">
        <v>31</v>
      </c>
      <c r="B370" s="158" t="s">
        <v>32</v>
      </c>
      <c r="C370" s="160" t="s">
        <v>105</v>
      </c>
      <c r="D370" s="162" t="str">
        <f>D19</f>
        <v>Отчетный год 2023</v>
      </c>
      <c r="E370" s="163"/>
      <c r="F370" s="164" t="s">
        <v>688</v>
      </c>
      <c r="G370" s="163"/>
      <c r="H370" s="165" t="s">
        <v>2</v>
      </c>
    </row>
    <row r="371" spans="1:8" s="60" customFormat="1" ht="45" x14ac:dyDescent="0.25">
      <c r="A371" s="157"/>
      <c r="B371" s="159"/>
      <c r="C371" s="161"/>
      <c r="D371" s="64" t="s">
        <v>685</v>
      </c>
      <c r="E371" s="65" t="str">
        <f>E20</f>
        <v>Факт 1 квартал</v>
      </c>
      <c r="F371" s="65" t="s">
        <v>686</v>
      </c>
      <c r="G371" s="64" t="s">
        <v>684</v>
      </c>
      <c r="H371" s="166"/>
    </row>
    <row r="372" spans="1:8" ht="16.5" thickBot="1" x14ac:dyDescent="0.3">
      <c r="A372" s="41">
        <v>1</v>
      </c>
      <c r="B372" s="10">
        <v>2</v>
      </c>
      <c r="C372" s="42">
        <v>3</v>
      </c>
      <c r="D372" s="43">
        <v>4</v>
      </c>
      <c r="E372" s="44">
        <v>5</v>
      </c>
      <c r="F372" s="44">
        <v>6</v>
      </c>
      <c r="G372" s="44">
        <v>7</v>
      </c>
      <c r="H372" s="45">
        <v>8</v>
      </c>
    </row>
    <row r="373" spans="1:8" x14ac:dyDescent="0.25">
      <c r="A373" s="143" t="s">
        <v>625</v>
      </c>
      <c r="B373" s="144"/>
      <c r="C373" s="17" t="s">
        <v>691</v>
      </c>
      <c r="D373" s="132">
        <v>2371.66907442</v>
      </c>
      <c r="E373" s="103">
        <v>732.51476841680005</v>
      </c>
      <c r="F373" s="103">
        <f t="shared" ref="F373:F436" si="20">IF(D373="нд","нд",E373-D373)</f>
        <v>-1639.1543060032</v>
      </c>
      <c r="G373" s="104">
        <f t="shared" ref="G373:G426" si="21">IF(D373="нд","нд",E373/D373-1)</f>
        <v>-0.69113955386210901</v>
      </c>
      <c r="H373" s="105" t="s">
        <v>694</v>
      </c>
    </row>
    <row r="374" spans="1:8" x14ac:dyDescent="0.25">
      <c r="A374" s="15" t="s">
        <v>33</v>
      </c>
      <c r="B374" s="46" t="s">
        <v>626</v>
      </c>
      <c r="C374" s="17" t="s">
        <v>691</v>
      </c>
      <c r="D374" s="129">
        <v>2371.66907442</v>
      </c>
      <c r="E374" s="82">
        <v>732.51476841680005</v>
      </c>
      <c r="F374" s="82">
        <f t="shared" si="20"/>
        <v>-1639.1543060032</v>
      </c>
      <c r="G374" s="106">
        <f t="shared" si="21"/>
        <v>-0.69113955386210901</v>
      </c>
      <c r="H374" s="107" t="s">
        <v>694</v>
      </c>
    </row>
    <row r="375" spans="1:8" x14ac:dyDescent="0.25">
      <c r="A375" s="15" t="s">
        <v>34</v>
      </c>
      <c r="B375" s="21" t="s">
        <v>35</v>
      </c>
      <c r="C375" s="17" t="s">
        <v>691</v>
      </c>
      <c r="D375" s="129">
        <v>120</v>
      </c>
      <c r="E375" s="82">
        <v>184.55908305399998</v>
      </c>
      <c r="F375" s="82">
        <f t="shared" si="20"/>
        <v>64.559083053999984</v>
      </c>
      <c r="G375" s="106">
        <f t="shared" si="21"/>
        <v>0.53799235878333329</v>
      </c>
      <c r="H375" s="107" t="s">
        <v>694</v>
      </c>
    </row>
    <row r="376" spans="1:8" ht="31.5" x14ac:dyDescent="0.25">
      <c r="A376" s="15" t="s">
        <v>36</v>
      </c>
      <c r="B376" s="20" t="s">
        <v>627</v>
      </c>
      <c r="C376" s="17" t="s">
        <v>691</v>
      </c>
      <c r="D376" s="129">
        <v>120</v>
      </c>
      <c r="E376" s="92">
        <f>E384</f>
        <v>184.55908305399998</v>
      </c>
      <c r="F376" s="82">
        <f t="shared" si="20"/>
        <v>64.559083053999984</v>
      </c>
      <c r="G376" s="106">
        <f t="shared" si="21"/>
        <v>0.53799235878333329</v>
      </c>
      <c r="H376" s="107" t="s">
        <v>694</v>
      </c>
    </row>
    <row r="377" spans="1:8" x14ac:dyDescent="0.25">
      <c r="A377" s="15" t="s">
        <v>37</v>
      </c>
      <c r="B377" s="22" t="s">
        <v>628</v>
      </c>
      <c r="C377" s="17" t="s">
        <v>691</v>
      </c>
      <c r="D377" s="129" t="s">
        <v>694</v>
      </c>
      <c r="E377" s="92" t="s">
        <v>694</v>
      </c>
      <c r="F377" s="134" t="str">
        <f t="shared" si="20"/>
        <v>нд</v>
      </c>
      <c r="G377" s="83" t="str">
        <f t="shared" si="21"/>
        <v>нд</v>
      </c>
      <c r="H377" s="107" t="s">
        <v>694</v>
      </c>
    </row>
    <row r="378" spans="1:8" ht="31.5" x14ac:dyDescent="0.25">
      <c r="A378" s="15" t="s">
        <v>629</v>
      </c>
      <c r="B378" s="23" t="s">
        <v>109</v>
      </c>
      <c r="C378" s="17" t="s">
        <v>691</v>
      </c>
      <c r="D378" s="129" t="s">
        <v>694</v>
      </c>
      <c r="E378" s="92" t="s">
        <v>694</v>
      </c>
      <c r="F378" s="134" t="str">
        <f t="shared" si="20"/>
        <v>нд</v>
      </c>
      <c r="G378" s="83" t="str">
        <f t="shared" si="21"/>
        <v>нд</v>
      </c>
      <c r="H378" s="107" t="s">
        <v>694</v>
      </c>
    </row>
    <row r="379" spans="1:8" ht="31.5" x14ac:dyDescent="0.25">
      <c r="A379" s="15" t="s">
        <v>630</v>
      </c>
      <c r="B379" s="23" t="s">
        <v>110</v>
      </c>
      <c r="C379" s="17" t="s">
        <v>691</v>
      </c>
      <c r="D379" s="129" t="s">
        <v>694</v>
      </c>
      <c r="E379" s="92" t="s">
        <v>694</v>
      </c>
      <c r="F379" s="134" t="str">
        <f t="shared" si="20"/>
        <v>нд</v>
      </c>
      <c r="G379" s="83" t="str">
        <f t="shared" si="21"/>
        <v>нд</v>
      </c>
      <c r="H379" s="107" t="s">
        <v>694</v>
      </c>
    </row>
    <row r="380" spans="1:8" ht="31.5" x14ac:dyDescent="0.25">
      <c r="A380" s="15" t="s">
        <v>631</v>
      </c>
      <c r="B380" s="23" t="s">
        <v>111</v>
      </c>
      <c r="C380" s="17" t="s">
        <v>691</v>
      </c>
      <c r="D380" s="129" t="s">
        <v>694</v>
      </c>
      <c r="E380" s="92" t="s">
        <v>694</v>
      </c>
      <c r="F380" s="134" t="str">
        <f t="shared" si="20"/>
        <v>нд</v>
      </c>
      <c r="G380" s="83" t="str">
        <f t="shared" si="21"/>
        <v>нд</v>
      </c>
      <c r="H380" s="107" t="s">
        <v>694</v>
      </c>
    </row>
    <row r="381" spans="1:8" x14ac:dyDescent="0.25">
      <c r="A381" s="15" t="s">
        <v>39</v>
      </c>
      <c r="B381" s="22" t="s">
        <v>632</v>
      </c>
      <c r="C381" s="17" t="s">
        <v>691</v>
      </c>
      <c r="D381" s="129" t="s">
        <v>694</v>
      </c>
      <c r="E381" s="92" t="s">
        <v>694</v>
      </c>
      <c r="F381" s="134" t="str">
        <f t="shared" si="20"/>
        <v>нд</v>
      </c>
      <c r="G381" s="83" t="str">
        <f t="shared" si="21"/>
        <v>нд</v>
      </c>
      <c r="H381" s="107" t="s">
        <v>694</v>
      </c>
    </row>
    <row r="382" spans="1:8" x14ac:dyDescent="0.25">
      <c r="A382" s="15" t="s">
        <v>41</v>
      </c>
      <c r="B382" s="22" t="s">
        <v>633</v>
      </c>
      <c r="C382" s="17" t="s">
        <v>691</v>
      </c>
      <c r="D382" s="129" t="s">
        <v>694</v>
      </c>
      <c r="E382" s="92" t="s">
        <v>694</v>
      </c>
      <c r="F382" s="134" t="str">
        <f t="shared" ref="F382" si="22">IF(D382="нд","нд",E382-D382)</f>
        <v>нд</v>
      </c>
      <c r="G382" s="83" t="str">
        <f t="shared" ref="G382" si="23">IF(D382="нд","нд",E382/D382-1)</f>
        <v>нд</v>
      </c>
      <c r="H382" s="107" t="s">
        <v>694</v>
      </c>
    </row>
    <row r="383" spans="1:8" x14ac:dyDescent="0.25">
      <c r="A383" s="15" t="s">
        <v>43</v>
      </c>
      <c r="B383" s="22" t="s">
        <v>634</v>
      </c>
      <c r="C383" s="17" t="s">
        <v>691</v>
      </c>
      <c r="D383" s="129" t="s">
        <v>694</v>
      </c>
      <c r="E383" s="92" t="s">
        <v>694</v>
      </c>
      <c r="F383" s="134" t="str">
        <f t="shared" si="20"/>
        <v>нд</v>
      </c>
      <c r="G383" s="83" t="str">
        <f t="shared" si="21"/>
        <v>нд</v>
      </c>
      <c r="H383" s="107" t="s">
        <v>694</v>
      </c>
    </row>
    <row r="384" spans="1:8" x14ac:dyDescent="0.25">
      <c r="A384" s="15" t="s">
        <v>44</v>
      </c>
      <c r="B384" s="22" t="s">
        <v>635</v>
      </c>
      <c r="C384" s="17" t="s">
        <v>691</v>
      </c>
      <c r="D384" s="129">
        <v>120</v>
      </c>
      <c r="E384" s="108">
        <v>184.55908305399998</v>
      </c>
      <c r="F384" s="108">
        <f t="shared" si="20"/>
        <v>64.559083053999984</v>
      </c>
      <c r="G384" s="106">
        <f t="shared" si="21"/>
        <v>0.53799235878333329</v>
      </c>
      <c r="H384" s="107" t="s">
        <v>694</v>
      </c>
    </row>
    <row r="385" spans="1:8" ht="31.5" x14ac:dyDescent="0.25">
      <c r="A385" s="15" t="s">
        <v>636</v>
      </c>
      <c r="B385" s="23" t="s">
        <v>637</v>
      </c>
      <c r="C385" s="17" t="s">
        <v>691</v>
      </c>
      <c r="D385" s="129">
        <v>0</v>
      </c>
      <c r="E385" s="92">
        <v>0</v>
      </c>
      <c r="F385" s="92">
        <v>0</v>
      </c>
      <c r="G385" s="92">
        <v>0</v>
      </c>
      <c r="H385" s="109" t="s">
        <v>694</v>
      </c>
    </row>
    <row r="386" spans="1:8" x14ac:dyDescent="0.25">
      <c r="A386" s="15" t="s">
        <v>638</v>
      </c>
      <c r="B386" s="23" t="s">
        <v>639</v>
      </c>
      <c r="C386" s="17" t="s">
        <v>691</v>
      </c>
      <c r="D386" s="129">
        <v>0</v>
      </c>
      <c r="E386" s="92">
        <v>0</v>
      </c>
      <c r="F386" s="92">
        <v>0</v>
      </c>
      <c r="G386" s="92">
        <v>0</v>
      </c>
      <c r="H386" s="109" t="s">
        <v>694</v>
      </c>
    </row>
    <row r="387" spans="1:8" x14ac:dyDescent="0.25">
      <c r="A387" s="15" t="s">
        <v>640</v>
      </c>
      <c r="B387" s="23" t="s">
        <v>51</v>
      </c>
      <c r="C387" s="17" t="s">
        <v>691</v>
      </c>
      <c r="D387" s="129">
        <v>120</v>
      </c>
      <c r="E387" s="108">
        <v>184.55908305399998</v>
      </c>
      <c r="F387" s="108">
        <f t="shared" si="20"/>
        <v>64.559083053999984</v>
      </c>
      <c r="G387" s="106">
        <f t="shared" si="21"/>
        <v>0.53799235878333329</v>
      </c>
      <c r="H387" s="109" t="s">
        <v>694</v>
      </c>
    </row>
    <row r="388" spans="1:8" ht="47.25" x14ac:dyDescent="0.25">
      <c r="A388" s="15" t="s">
        <v>641</v>
      </c>
      <c r="B388" s="23" t="s">
        <v>639</v>
      </c>
      <c r="C388" s="17" t="s">
        <v>691</v>
      </c>
      <c r="D388" s="129">
        <v>120</v>
      </c>
      <c r="E388" s="108">
        <f>E387</f>
        <v>184.55908305399998</v>
      </c>
      <c r="F388" s="108">
        <f t="shared" si="20"/>
        <v>64.559083053999984</v>
      </c>
      <c r="G388" s="106">
        <f t="shared" si="21"/>
        <v>0.53799235878333329</v>
      </c>
      <c r="H388" s="109" t="s">
        <v>698</v>
      </c>
    </row>
    <row r="389" spans="1:8" x14ac:dyDescent="0.25">
      <c r="A389" s="15" t="s">
        <v>45</v>
      </c>
      <c r="B389" s="22" t="s">
        <v>642</v>
      </c>
      <c r="C389" s="17" t="s">
        <v>691</v>
      </c>
      <c r="D389" s="129" t="s">
        <v>694</v>
      </c>
      <c r="E389" s="92" t="s">
        <v>694</v>
      </c>
      <c r="F389" s="82" t="str">
        <f t="shared" si="20"/>
        <v>нд</v>
      </c>
      <c r="G389" s="83" t="str">
        <f t="shared" si="21"/>
        <v>нд</v>
      </c>
      <c r="H389" s="107" t="s">
        <v>694</v>
      </c>
    </row>
    <row r="390" spans="1:8" x14ac:dyDescent="0.25">
      <c r="A390" s="15" t="s">
        <v>46</v>
      </c>
      <c r="B390" s="22" t="s">
        <v>461</v>
      </c>
      <c r="C390" s="17" t="s">
        <v>691</v>
      </c>
      <c r="D390" s="129" t="s">
        <v>694</v>
      </c>
      <c r="E390" s="92" t="s">
        <v>694</v>
      </c>
      <c r="F390" s="82" t="str">
        <f t="shared" si="20"/>
        <v>нд</v>
      </c>
      <c r="G390" s="83" t="str">
        <f t="shared" si="21"/>
        <v>нд</v>
      </c>
      <c r="H390" s="107" t="s">
        <v>694</v>
      </c>
    </row>
    <row r="391" spans="1:8" ht="31.5" x14ac:dyDescent="0.25">
      <c r="A391" s="15" t="s">
        <v>643</v>
      </c>
      <c r="B391" s="22" t="s">
        <v>644</v>
      </c>
      <c r="C391" s="17" t="s">
        <v>691</v>
      </c>
      <c r="D391" s="129" t="s">
        <v>694</v>
      </c>
      <c r="E391" s="92" t="s">
        <v>694</v>
      </c>
      <c r="F391" s="82" t="str">
        <f t="shared" si="20"/>
        <v>нд</v>
      </c>
      <c r="G391" s="83" t="str">
        <f t="shared" si="21"/>
        <v>нд</v>
      </c>
      <c r="H391" s="107" t="s">
        <v>694</v>
      </c>
    </row>
    <row r="392" spans="1:8" x14ac:dyDescent="0.25">
      <c r="A392" s="15" t="s">
        <v>645</v>
      </c>
      <c r="B392" s="23" t="s">
        <v>47</v>
      </c>
      <c r="C392" s="17" t="s">
        <v>691</v>
      </c>
      <c r="D392" s="129" t="s">
        <v>694</v>
      </c>
      <c r="E392" s="92" t="s">
        <v>694</v>
      </c>
      <c r="F392" s="82" t="str">
        <f t="shared" si="20"/>
        <v>нд</v>
      </c>
      <c r="G392" s="83" t="str">
        <f t="shared" si="21"/>
        <v>нд</v>
      </c>
      <c r="H392" s="107" t="s">
        <v>694</v>
      </c>
    </row>
    <row r="393" spans="1:8" x14ac:dyDescent="0.25">
      <c r="A393" s="15" t="s">
        <v>646</v>
      </c>
      <c r="B393" s="47" t="s">
        <v>48</v>
      </c>
      <c r="C393" s="17" t="s">
        <v>691</v>
      </c>
      <c r="D393" s="129" t="s">
        <v>694</v>
      </c>
      <c r="E393" s="92" t="s">
        <v>694</v>
      </c>
      <c r="F393" s="82" t="str">
        <f t="shared" si="20"/>
        <v>нд</v>
      </c>
      <c r="G393" s="83" t="str">
        <f t="shared" si="21"/>
        <v>нд</v>
      </c>
      <c r="H393" s="107" t="s">
        <v>694</v>
      </c>
    </row>
    <row r="394" spans="1:8" ht="31.5" x14ac:dyDescent="0.25">
      <c r="A394" s="15" t="s">
        <v>49</v>
      </c>
      <c r="B394" s="20" t="s">
        <v>647</v>
      </c>
      <c r="C394" s="17" t="s">
        <v>691</v>
      </c>
      <c r="D394" s="129" t="s">
        <v>694</v>
      </c>
      <c r="E394" s="92" t="s">
        <v>694</v>
      </c>
      <c r="F394" s="82" t="str">
        <f t="shared" si="20"/>
        <v>нд</v>
      </c>
      <c r="G394" s="83" t="str">
        <f t="shared" si="21"/>
        <v>нд</v>
      </c>
      <c r="H394" s="107" t="s">
        <v>694</v>
      </c>
    </row>
    <row r="395" spans="1:8" ht="31.5" x14ac:dyDescent="0.25">
      <c r="A395" s="15" t="s">
        <v>648</v>
      </c>
      <c r="B395" s="22" t="s">
        <v>109</v>
      </c>
      <c r="C395" s="17" t="s">
        <v>691</v>
      </c>
      <c r="D395" s="129" t="s">
        <v>694</v>
      </c>
      <c r="E395" s="92" t="s">
        <v>694</v>
      </c>
      <c r="F395" s="82" t="str">
        <f t="shared" si="20"/>
        <v>нд</v>
      </c>
      <c r="G395" s="83" t="str">
        <f t="shared" si="21"/>
        <v>нд</v>
      </c>
      <c r="H395" s="107" t="s">
        <v>694</v>
      </c>
    </row>
    <row r="396" spans="1:8" ht="31.5" x14ac:dyDescent="0.25">
      <c r="A396" s="15" t="s">
        <v>649</v>
      </c>
      <c r="B396" s="22" t="s">
        <v>110</v>
      </c>
      <c r="C396" s="17" t="s">
        <v>691</v>
      </c>
      <c r="D396" s="129" t="s">
        <v>694</v>
      </c>
      <c r="E396" s="92" t="s">
        <v>694</v>
      </c>
      <c r="F396" s="82" t="str">
        <f t="shared" si="20"/>
        <v>нд</v>
      </c>
      <c r="G396" s="83" t="str">
        <f t="shared" si="21"/>
        <v>нд</v>
      </c>
      <c r="H396" s="107" t="s">
        <v>694</v>
      </c>
    </row>
    <row r="397" spans="1:8" ht="31.5" x14ac:dyDescent="0.25">
      <c r="A397" s="15" t="s">
        <v>650</v>
      </c>
      <c r="B397" s="22" t="s">
        <v>111</v>
      </c>
      <c r="C397" s="17" t="s">
        <v>691</v>
      </c>
      <c r="D397" s="129" t="s">
        <v>694</v>
      </c>
      <c r="E397" s="92" t="s">
        <v>694</v>
      </c>
      <c r="F397" s="82" t="str">
        <f t="shared" si="20"/>
        <v>нд</v>
      </c>
      <c r="G397" s="83" t="str">
        <f t="shared" si="21"/>
        <v>нд</v>
      </c>
      <c r="H397" s="107" t="s">
        <v>694</v>
      </c>
    </row>
    <row r="398" spans="1:8" x14ac:dyDescent="0.25">
      <c r="A398" s="15" t="s">
        <v>50</v>
      </c>
      <c r="B398" s="20" t="s">
        <v>651</v>
      </c>
      <c r="C398" s="17" t="s">
        <v>691</v>
      </c>
      <c r="D398" s="129">
        <v>0</v>
      </c>
      <c r="E398" s="92">
        <f>E375-E376</f>
        <v>0</v>
      </c>
      <c r="F398" s="82">
        <f>E398</f>
        <v>0</v>
      </c>
      <c r="G398" s="83">
        <v>0</v>
      </c>
      <c r="H398" s="107" t="s">
        <v>694</v>
      </c>
    </row>
    <row r="399" spans="1:8" x14ac:dyDescent="0.25">
      <c r="A399" s="15" t="s">
        <v>52</v>
      </c>
      <c r="B399" s="21" t="s">
        <v>652</v>
      </c>
      <c r="C399" s="17" t="s">
        <v>691</v>
      </c>
      <c r="D399" s="129">
        <v>1790.8029572399998</v>
      </c>
      <c r="E399" s="82">
        <v>362.9229499228</v>
      </c>
      <c r="F399" s="82">
        <f t="shared" si="20"/>
        <v>-1427.8800073171999</v>
      </c>
      <c r="G399" s="106">
        <f t="shared" si="21"/>
        <v>-0.79734065746566563</v>
      </c>
      <c r="H399" s="107" t="s">
        <v>694</v>
      </c>
    </row>
    <row r="400" spans="1:8" x14ac:dyDescent="0.25">
      <c r="A400" s="15" t="s">
        <v>53</v>
      </c>
      <c r="B400" s="20" t="s">
        <v>653</v>
      </c>
      <c r="C400" s="17" t="s">
        <v>691</v>
      </c>
      <c r="D400" s="129">
        <v>1780.4526825999999</v>
      </c>
      <c r="E400" s="108">
        <v>361.52743492280001</v>
      </c>
      <c r="F400" s="108">
        <f t="shared" si="20"/>
        <v>-1418.9252476771999</v>
      </c>
      <c r="G400" s="106">
        <f t="shared" si="21"/>
        <v>-0.79694633929003911</v>
      </c>
      <c r="H400" s="107" t="s">
        <v>694</v>
      </c>
    </row>
    <row r="401" spans="1:8" x14ac:dyDescent="0.25">
      <c r="A401" s="15" t="s">
        <v>54</v>
      </c>
      <c r="B401" s="22" t="s">
        <v>38</v>
      </c>
      <c r="C401" s="17" t="s">
        <v>691</v>
      </c>
      <c r="D401" s="129" t="s">
        <v>694</v>
      </c>
      <c r="E401" s="92" t="s">
        <v>694</v>
      </c>
      <c r="F401" s="82" t="str">
        <f t="shared" si="20"/>
        <v>нд</v>
      </c>
      <c r="G401" s="83" t="str">
        <f t="shared" si="21"/>
        <v>нд</v>
      </c>
      <c r="H401" s="107" t="s">
        <v>694</v>
      </c>
    </row>
    <row r="402" spans="1:8" ht="31.5" x14ac:dyDescent="0.25">
      <c r="A402" s="15" t="s">
        <v>654</v>
      </c>
      <c r="B402" s="22" t="s">
        <v>109</v>
      </c>
      <c r="C402" s="17" t="s">
        <v>691</v>
      </c>
      <c r="D402" s="129" t="s">
        <v>694</v>
      </c>
      <c r="E402" s="92" t="s">
        <v>694</v>
      </c>
      <c r="F402" s="82" t="str">
        <f t="shared" si="20"/>
        <v>нд</v>
      </c>
      <c r="G402" s="83" t="str">
        <f t="shared" si="21"/>
        <v>нд</v>
      </c>
      <c r="H402" s="107" t="s">
        <v>694</v>
      </c>
    </row>
    <row r="403" spans="1:8" ht="31.5" x14ac:dyDescent="0.25">
      <c r="A403" s="15" t="s">
        <v>655</v>
      </c>
      <c r="B403" s="22" t="s">
        <v>110</v>
      </c>
      <c r="C403" s="17" t="s">
        <v>691</v>
      </c>
      <c r="D403" s="129" t="s">
        <v>694</v>
      </c>
      <c r="E403" s="92" t="s">
        <v>694</v>
      </c>
      <c r="F403" s="82" t="str">
        <f t="shared" si="20"/>
        <v>нд</v>
      </c>
      <c r="G403" s="83" t="str">
        <f t="shared" si="21"/>
        <v>нд</v>
      </c>
      <c r="H403" s="107" t="s">
        <v>694</v>
      </c>
    </row>
    <row r="404" spans="1:8" ht="31.5" x14ac:dyDescent="0.25">
      <c r="A404" s="15" t="s">
        <v>656</v>
      </c>
      <c r="B404" s="22" t="s">
        <v>111</v>
      </c>
      <c r="C404" s="17" t="s">
        <v>691</v>
      </c>
      <c r="D404" s="129" t="s">
        <v>694</v>
      </c>
      <c r="E404" s="92" t="s">
        <v>694</v>
      </c>
      <c r="F404" s="82" t="str">
        <f t="shared" si="20"/>
        <v>нд</v>
      </c>
      <c r="G404" s="83" t="str">
        <f t="shared" si="21"/>
        <v>нд</v>
      </c>
      <c r="H404" s="107" t="s">
        <v>694</v>
      </c>
    </row>
    <row r="405" spans="1:8" x14ac:dyDescent="0.25">
      <c r="A405" s="15" t="s">
        <v>55</v>
      </c>
      <c r="B405" s="22" t="s">
        <v>449</v>
      </c>
      <c r="C405" s="17" t="s">
        <v>691</v>
      </c>
      <c r="D405" s="129" t="s">
        <v>694</v>
      </c>
      <c r="E405" s="92" t="s">
        <v>694</v>
      </c>
      <c r="F405" s="82" t="str">
        <f t="shared" si="20"/>
        <v>нд</v>
      </c>
      <c r="G405" s="83" t="str">
        <f t="shared" si="21"/>
        <v>нд</v>
      </c>
      <c r="H405" s="107" t="s">
        <v>694</v>
      </c>
    </row>
    <row r="406" spans="1:8" x14ac:dyDescent="0.25">
      <c r="A406" s="15" t="s">
        <v>56</v>
      </c>
      <c r="B406" s="22" t="s">
        <v>40</v>
      </c>
      <c r="C406" s="17" t="s">
        <v>691</v>
      </c>
      <c r="D406" s="129">
        <v>1780.4526825999999</v>
      </c>
      <c r="E406" s="108">
        <f>E400</f>
        <v>361.52743492280001</v>
      </c>
      <c r="F406" s="108">
        <f t="shared" si="20"/>
        <v>-1418.9252476771999</v>
      </c>
      <c r="G406" s="106">
        <f t="shared" si="21"/>
        <v>-0.79694633929003911</v>
      </c>
      <c r="H406" s="107" t="s">
        <v>694</v>
      </c>
    </row>
    <row r="407" spans="1:8" x14ac:dyDescent="0.25">
      <c r="A407" s="15" t="s">
        <v>57</v>
      </c>
      <c r="B407" s="22" t="s">
        <v>454</v>
      </c>
      <c r="C407" s="17" t="s">
        <v>691</v>
      </c>
      <c r="D407" s="129" t="s">
        <v>694</v>
      </c>
      <c r="E407" s="92" t="s">
        <v>694</v>
      </c>
      <c r="F407" s="82" t="str">
        <f t="shared" si="20"/>
        <v>нд</v>
      </c>
      <c r="G407" s="83" t="str">
        <f t="shared" si="21"/>
        <v>нд</v>
      </c>
      <c r="H407" s="107" t="s">
        <v>694</v>
      </c>
    </row>
    <row r="408" spans="1:8" x14ac:dyDescent="0.25">
      <c r="A408" s="15" t="s">
        <v>58</v>
      </c>
      <c r="B408" s="22" t="s">
        <v>42</v>
      </c>
      <c r="C408" s="17" t="s">
        <v>691</v>
      </c>
      <c r="D408" s="129">
        <v>0</v>
      </c>
      <c r="E408" s="92" t="s">
        <v>694</v>
      </c>
      <c r="F408" s="92" t="s">
        <v>694</v>
      </c>
      <c r="G408" s="110" t="s">
        <v>694</v>
      </c>
      <c r="H408" s="107" t="s">
        <v>694</v>
      </c>
    </row>
    <row r="409" spans="1:8" x14ac:dyDescent="0.25">
      <c r="A409" s="15" t="s">
        <v>59</v>
      </c>
      <c r="B409" s="22" t="s">
        <v>461</v>
      </c>
      <c r="C409" s="17" t="s">
        <v>691</v>
      </c>
      <c r="D409" s="129" t="s">
        <v>694</v>
      </c>
      <c r="E409" s="92" t="s">
        <v>694</v>
      </c>
      <c r="F409" s="82" t="str">
        <f t="shared" si="20"/>
        <v>нд</v>
      </c>
      <c r="G409" s="83" t="str">
        <f t="shared" si="21"/>
        <v>нд</v>
      </c>
      <c r="H409" s="107" t="s">
        <v>694</v>
      </c>
    </row>
    <row r="410" spans="1:8" ht="31.5" x14ac:dyDescent="0.25">
      <c r="A410" s="15" t="s">
        <v>60</v>
      </c>
      <c r="B410" s="22" t="s">
        <v>464</v>
      </c>
      <c r="C410" s="17" t="s">
        <v>691</v>
      </c>
      <c r="D410" s="129" t="s">
        <v>694</v>
      </c>
      <c r="E410" s="92" t="s">
        <v>694</v>
      </c>
      <c r="F410" s="82" t="str">
        <f t="shared" si="20"/>
        <v>нд</v>
      </c>
      <c r="G410" s="83" t="str">
        <f t="shared" si="21"/>
        <v>нд</v>
      </c>
      <c r="H410" s="107" t="s">
        <v>694</v>
      </c>
    </row>
    <row r="411" spans="1:8" x14ac:dyDescent="0.25">
      <c r="A411" s="15" t="s">
        <v>61</v>
      </c>
      <c r="B411" s="23" t="s">
        <v>47</v>
      </c>
      <c r="C411" s="17" t="s">
        <v>691</v>
      </c>
      <c r="D411" s="129" t="s">
        <v>694</v>
      </c>
      <c r="E411" s="92" t="s">
        <v>694</v>
      </c>
      <c r="F411" s="82" t="str">
        <f t="shared" si="20"/>
        <v>нд</v>
      </c>
      <c r="G411" s="83" t="str">
        <f t="shared" si="21"/>
        <v>нд</v>
      </c>
      <c r="H411" s="107" t="s">
        <v>694</v>
      </c>
    </row>
    <row r="412" spans="1:8" x14ac:dyDescent="0.25">
      <c r="A412" s="15" t="s">
        <v>62</v>
      </c>
      <c r="B412" s="47" t="s">
        <v>48</v>
      </c>
      <c r="C412" s="17" t="s">
        <v>691</v>
      </c>
      <c r="D412" s="129" t="s">
        <v>694</v>
      </c>
      <c r="E412" s="92" t="s">
        <v>694</v>
      </c>
      <c r="F412" s="82" t="str">
        <f t="shared" si="20"/>
        <v>нд</v>
      </c>
      <c r="G412" s="83" t="str">
        <f t="shared" si="21"/>
        <v>нд</v>
      </c>
      <c r="H412" s="107" t="s">
        <v>694</v>
      </c>
    </row>
    <row r="413" spans="1:8" x14ac:dyDescent="0.25">
      <c r="A413" s="15" t="s">
        <v>63</v>
      </c>
      <c r="B413" s="20" t="s">
        <v>657</v>
      </c>
      <c r="C413" s="17" t="s">
        <v>691</v>
      </c>
      <c r="D413" s="129">
        <v>10.35027464</v>
      </c>
      <c r="E413" s="82">
        <v>1.3955150000000001</v>
      </c>
      <c r="F413" s="108">
        <f t="shared" si="20"/>
        <v>-8.9547596400000007</v>
      </c>
      <c r="G413" s="106">
        <f t="shared" si="21"/>
        <v>-0.86517121056799318</v>
      </c>
      <c r="H413" s="107" t="s">
        <v>694</v>
      </c>
    </row>
    <row r="414" spans="1:8" x14ac:dyDescent="0.25">
      <c r="A414" s="15" t="s">
        <v>64</v>
      </c>
      <c r="B414" s="20" t="s">
        <v>65</v>
      </c>
      <c r="C414" s="17" t="s">
        <v>691</v>
      </c>
      <c r="D414" s="129">
        <v>-4.7961634663806763E-14</v>
      </c>
      <c r="E414" s="82">
        <v>0</v>
      </c>
      <c r="F414" s="108">
        <f t="shared" si="20"/>
        <v>4.7961634663806763E-14</v>
      </c>
      <c r="G414" s="106">
        <v>0</v>
      </c>
      <c r="H414" s="107" t="s">
        <v>694</v>
      </c>
    </row>
    <row r="415" spans="1:8" x14ac:dyDescent="0.25">
      <c r="A415" s="15" t="s">
        <v>66</v>
      </c>
      <c r="B415" s="22" t="s">
        <v>38</v>
      </c>
      <c r="C415" s="17" t="s">
        <v>691</v>
      </c>
      <c r="D415" s="129" t="s">
        <v>694</v>
      </c>
      <c r="E415" s="92" t="s">
        <v>694</v>
      </c>
      <c r="F415" s="134" t="str">
        <f t="shared" si="20"/>
        <v>нд</v>
      </c>
      <c r="G415" s="83" t="str">
        <f t="shared" si="21"/>
        <v>нд</v>
      </c>
      <c r="H415" s="107" t="s">
        <v>694</v>
      </c>
    </row>
    <row r="416" spans="1:8" ht="31.5" x14ac:dyDescent="0.25">
      <c r="A416" s="15" t="s">
        <v>658</v>
      </c>
      <c r="B416" s="22" t="s">
        <v>109</v>
      </c>
      <c r="C416" s="17" t="s">
        <v>691</v>
      </c>
      <c r="D416" s="129" t="s">
        <v>694</v>
      </c>
      <c r="E416" s="92" t="s">
        <v>694</v>
      </c>
      <c r="F416" s="134" t="str">
        <f t="shared" si="20"/>
        <v>нд</v>
      </c>
      <c r="G416" s="83" t="str">
        <f t="shared" si="21"/>
        <v>нд</v>
      </c>
      <c r="H416" s="107" t="s">
        <v>694</v>
      </c>
    </row>
    <row r="417" spans="1:10" ht="31.5" x14ac:dyDescent="0.25">
      <c r="A417" s="15" t="s">
        <v>659</v>
      </c>
      <c r="B417" s="22" t="s">
        <v>110</v>
      </c>
      <c r="C417" s="17" t="s">
        <v>691</v>
      </c>
      <c r="D417" s="129" t="s">
        <v>694</v>
      </c>
      <c r="E417" s="92" t="s">
        <v>694</v>
      </c>
      <c r="F417" s="134" t="str">
        <f t="shared" si="20"/>
        <v>нд</v>
      </c>
      <c r="G417" s="83" t="str">
        <f t="shared" si="21"/>
        <v>нд</v>
      </c>
      <c r="H417" s="107" t="s">
        <v>694</v>
      </c>
    </row>
    <row r="418" spans="1:10" ht="31.5" x14ac:dyDescent="0.25">
      <c r="A418" s="15" t="s">
        <v>660</v>
      </c>
      <c r="B418" s="22" t="s">
        <v>111</v>
      </c>
      <c r="C418" s="17" t="s">
        <v>691</v>
      </c>
      <c r="D418" s="129" t="s">
        <v>694</v>
      </c>
      <c r="E418" s="92" t="s">
        <v>694</v>
      </c>
      <c r="F418" s="134" t="str">
        <f t="shared" si="20"/>
        <v>нд</v>
      </c>
      <c r="G418" s="83" t="str">
        <f t="shared" si="21"/>
        <v>нд</v>
      </c>
      <c r="H418" s="107" t="s">
        <v>694</v>
      </c>
    </row>
    <row r="419" spans="1:10" x14ac:dyDescent="0.25">
      <c r="A419" s="15" t="s">
        <v>67</v>
      </c>
      <c r="B419" s="22" t="s">
        <v>449</v>
      </c>
      <c r="C419" s="17" t="s">
        <v>691</v>
      </c>
      <c r="D419" s="129" t="s">
        <v>694</v>
      </c>
      <c r="E419" s="92" t="s">
        <v>694</v>
      </c>
      <c r="F419" s="134" t="str">
        <f t="shared" si="20"/>
        <v>нд</v>
      </c>
      <c r="G419" s="83" t="str">
        <f t="shared" si="21"/>
        <v>нд</v>
      </c>
      <c r="H419" s="107" t="s">
        <v>694</v>
      </c>
    </row>
    <row r="420" spans="1:10" x14ac:dyDescent="0.25">
      <c r="A420" s="15" t="s">
        <v>68</v>
      </c>
      <c r="B420" s="22" t="s">
        <v>40</v>
      </c>
      <c r="C420" s="17" t="s">
        <v>691</v>
      </c>
      <c r="D420" s="129">
        <v>0</v>
      </c>
      <c r="E420" s="92">
        <v>0</v>
      </c>
      <c r="F420" s="92">
        <v>0</v>
      </c>
      <c r="G420" s="106">
        <v>0</v>
      </c>
      <c r="H420" s="107" t="s">
        <v>694</v>
      </c>
    </row>
    <row r="421" spans="1:10" x14ac:dyDescent="0.25">
      <c r="A421" s="15" t="s">
        <v>69</v>
      </c>
      <c r="B421" s="22" t="s">
        <v>454</v>
      </c>
      <c r="C421" s="17" t="s">
        <v>691</v>
      </c>
      <c r="D421" s="129" t="s">
        <v>694</v>
      </c>
      <c r="E421" s="82" t="s">
        <v>694</v>
      </c>
      <c r="F421" s="82" t="s">
        <v>694</v>
      </c>
      <c r="G421" s="98" t="s">
        <v>694</v>
      </c>
      <c r="H421" s="107" t="s">
        <v>694</v>
      </c>
    </row>
    <row r="422" spans="1:10" x14ac:dyDescent="0.25">
      <c r="A422" s="15" t="s">
        <v>70</v>
      </c>
      <c r="B422" s="22" t="s">
        <v>42</v>
      </c>
      <c r="C422" s="17" t="s">
        <v>691</v>
      </c>
      <c r="D422" s="129">
        <v>0</v>
      </c>
      <c r="E422" s="82" t="s">
        <v>694</v>
      </c>
      <c r="F422" s="82" t="s">
        <v>694</v>
      </c>
      <c r="G422" s="98" t="s">
        <v>694</v>
      </c>
      <c r="H422" s="107" t="s">
        <v>694</v>
      </c>
    </row>
    <row r="423" spans="1:10" x14ac:dyDescent="0.25">
      <c r="A423" s="15" t="s">
        <v>71</v>
      </c>
      <c r="B423" s="22" t="s">
        <v>461</v>
      </c>
      <c r="C423" s="17" t="s">
        <v>691</v>
      </c>
      <c r="D423" s="129" t="s">
        <v>694</v>
      </c>
      <c r="E423" s="82" t="s">
        <v>694</v>
      </c>
      <c r="F423" s="82" t="s">
        <v>694</v>
      </c>
      <c r="G423" s="98" t="s">
        <v>694</v>
      </c>
      <c r="H423" s="107" t="s">
        <v>694</v>
      </c>
    </row>
    <row r="424" spans="1:10" ht="31.5" x14ac:dyDescent="0.25">
      <c r="A424" s="15" t="s">
        <v>72</v>
      </c>
      <c r="B424" s="22" t="s">
        <v>464</v>
      </c>
      <c r="C424" s="17" t="s">
        <v>691</v>
      </c>
      <c r="D424" s="129" t="s">
        <v>694</v>
      </c>
      <c r="E424" s="82" t="s">
        <v>694</v>
      </c>
      <c r="F424" s="134" t="str">
        <f t="shared" si="20"/>
        <v>нд</v>
      </c>
      <c r="G424" s="83" t="str">
        <f t="shared" si="21"/>
        <v>нд</v>
      </c>
      <c r="H424" s="107" t="s">
        <v>694</v>
      </c>
    </row>
    <row r="425" spans="1:10" x14ac:dyDescent="0.25">
      <c r="A425" s="15" t="s">
        <v>73</v>
      </c>
      <c r="B425" s="47" t="s">
        <v>47</v>
      </c>
      <c r="C425" s="17" t="s">
        <v>691</v>
      </c>
      <c r="D425" s="129" t="s">
        <v>694</v>
      </c>
      <c r="E425" s="82" t="s">
        <v>694</v>
      </c>
      <c r="F425" s="134" t="str">
        <f t="shared" si="20"/>
        <v>нд</v>
      </c>
      <c r="G425" s="83" t="str">
        <f t="shared" si="21"/>
        <v>нд</v>
      </c>
      <c r="H425" s="107" t="s">
        <v>694</v>
      </c>
    </row>
    <row r="426" spans="1:10" x14ac:dyDescent="0.25">
      <c r="A426" s="15" t="s">
        <v>74</v>
      </c>
      <c r="B426" s="47" t="s">
        <v>48</v>
      </c>
      <c r="C426" s="17" t="s">
        <v>691</v>
      </c>
      <c r="D426" s="129" t="s">
        <v>694</v>
      </c>
      <c r="E426" s="82" t="s">
        <v>694</v>
      </c>
      <c r="F426" s="134" t="str">
        <f t="shared" si="20"/>
        <v>нд</v>
      </c>
      <c r="G426" s="83" t="str">
        <f t="shared" si="21"/>
        <v>нд</v>
      </c>
      <c r="H426" s="107" t="s">
        <v>694</v>
      </c>
    </row>
    <row r="427" spans="1:10" x14ac:dyDescent="0.25">
      <c r="A427" s="15" t="s">
        <v>75</v>
      </c>
      <c r="B427" s="21" t="s">
        <v>661</v>
      </c>
      <c r="C427" s="17" t="s">
        <v>691</v>
      </c>
      <c r="D427" s="129">
        <v>0</v>
      </c>
      <c r="E427" s="82">
        <v>0</v>
      </c>
      <c r="F427" s="82">
        <v>0</v>
      </c>
      <c r="G427" s="98">
        <v>0</v>
      </c>
      <c r="H427" s="107" t="s">
        <v>694</v>
      </c>
    </row>
    <row r="428" spans="1:10" x14ac:dyDescent="0.25">
      <c r="A428" s="15" t="s">
        <v>76</v>
      </c>
      <c r="B428" s="21" t="s">
        <v>662</v>
      </c>
      <c r="C428" s="17" t="s">
        <v>691</v>
      </c>
      <c r="D428" s="129">
        <v>460.86611718</v>
      </c>
      <c r="E428" s="82">
        <v>185.03273544000001</v>
      </c>
      <c r="F428" s="82">
        <f t="shared" si="20"/>
        <v>-275.83338173999999</v>
      </c>
      <c r="G428" s="106">
        <v>1</v>
      </c>
      <c r="H428" s="107" t="s">
        <v>694</v>
      </c>
    </row>
    <row r="429" spans="1:10" ht="20.25" customHeight="1" x14ac:dyDescent="0.3">
      <c r="A429" s="15" t="s">
        <v>77</v>
      </c>
      <c r="B429" s="20" t="s">
        <v>663</v>
      </c>
      <c r="C429" s="17" t="s">
        <v>691</v>
      </c>
      <c r="D429" s="129">
        <v>460.86611718</v>
      </c>
      <c r="E429" s="82">
        <v>181.23539024000002</v>
      </c>
      <c r="F429" s="82">
        <f t="shared" si="20"/>
        <v>-279.63072693999999</v>
      </c>
      <c r="G429" s="106">
        <v>1</v>
      </c>
      <c r="H429" s="107" t="s">
        <v>694</v>
      </c>
      <c r="I429" s="48"/>
      <c r="J429" s="139"/>
    </row>
    <row r="430" spans="1:10" x14ac:dyDescent="0.25">
      <c r="A430" s="15" t="s">
        <v>78</v>
      </c>
      <c r="B430" s="20" t="s">
        <v>79</v>
      </c>
      <c r="C430" s="17" t="s">
        <v>691</v>
      </c>
      <c r="D430" s="129">
        <v>0</v>
      </c>
      <c r="E430" s="82">
        <v>0</v>
      </c>
      <c r="F430" s="82">
        <f t="shared" si="20"/>
        <v>0</v>
      </c>
      <c r="G430" s="106">
        <v>0</v>
      </c>
      <c r="H430" s="107" t="s">
        <v>694</v>
      </c>
      <c r="I430" s="49"/>
    </row>
    <row r="431" spans="1:10" x14ac:dyDescent="0.25">
      <c r="A431" s="15" t="s">
        <v>80</v>
      </c>
      <c r="B431" s="46" t="s">
        <v>81</v>
      </c>
      <c r="C431" s="17" t="s">
        <v>691</v>
      </c>
      <c r="D431" s="67">
        <v>0</v>
      </c>
      <c r="E431" s="98">
        <v>0</v>
      </c>
      <c r="F431" s="98">
        <f t="shared" si="20"/>
        <v>0</v>
      </c>
      <c r="G431" s="106">
        <v>0</v>
      </c>
      <c r="H431" s="107" t="s">
        <v>694</v>
      </c>
    </row>
    <row r="432" spans="1:10" x14ac:dyDescent="0.25">
      <c r="A432" s="15" t="s">
        <v>82</v>
      </c>
      <c r="B432" s="21" t="s">
        <v>83</v>
      </c>
      <c r="C432" s="17" t="s">
        <v>691</v>
      </c>
      <c r="D432" s="67">
        <v>0</v>
      </c>
      <c r="E432" s="98">
        <v>0</v>
      </c>
      <c r="F432" s="98">
        <f t="shared" si="20"/>
        <v>0</v>
      </c>
      <c r="G432" s="106">
        <v>0</v>
      </c>
      <c r="H432" s="107" t="s">
        <v>694</v>
      </c>
    </row>
    <row r="433" spans="1:8" x14ac:dyDescent="0.25">
      <c r="A433" s="15" t="s">
        <v>84</v>
      </c>
      <c r="B433" s="21" t="s">
        <v>85</v>
      </c>
      <c r="C433" s="17" t="s">
        <v>691</v>
      </c>
      <c r="D433" s="67">
        <v>0</v>
      </c>
      <c r="E433" s="98">
        <v>0</v>
      </c>
      <c r="F433" s="98">
        <f t="shared" si="20"/>
        <v>0</v>
      </c>
      <c r="G433" s="106">
        <v>0</v>
      </c>
      <c r="H433" s="107" t="s">
        <v>694</v>
      </c>
    </row>
    <row r="434" spans="1:8" x14ac:dyDescent="0.25">
      <c r="A434" s="15" t="s">
        <v>86</v>
      </c>
      <c r="B434" s="21" t="s">
        <v>664</v>
      </c>
      <c r="C434" s="17" t="s">
        <v>691</v>
      </c>
      <c r="D434" s="67">
        <v>0</v>
      </c>
      <c r="E434" s="98">
        <v>0</v>
      </c>
      <c r="F434" s="98">
        <f t="shared" si="20"/>
        <v>0</v>
      </c>
      <c r="G434" s="106">
        <v>0</v>
      </c>
      <c r="H434" s="107" t="s">
        <v>694</v>
      </c>
    </row>
    <row r="435" spans="1:8" x14ac:dyDescent="0.25">
      <c r="A435" s="15" t="s">
        <v>87</v>
      </c>
      <c r="B435" s="21" t="s">
        <v>88</v>
      </c>
      <c r="C435" s="17" t="s">
        <v>691</v>
      </c>
      <c r="D435" s="67">
        <v>0</v>
      </c>
      <c r="E435" s="98">
        <v>0</v>
      </c>
      <c r="F435" s="98">
        <f t="shared" si="20"/>
        <v>0</v>
      </c>
      <c r="G435" s="106">
        <v>0</v>
      </c>
      <c r="H435" s="107" t="s">
        <v>694</v>
      </c>
    </row>
    <row r="436" spans="1:8" x14ac:dyDescent="0.25">
      <c r="A436" s="15" t="s">
        <v>89</v>
      </c>
      <c r="B436" s="21" t="s">
        <v>90</v>
      </c>
      <c r="C436" s="17" t="s">
        <v>691</v>
      </c>
      <c r="D436" s="67">
        <v>0</v>
      </c>
      <c r="E436" s="98">
        <v>0</v>
      </c>
      <c r="F436" s="98">
        <f t="shared" si="20"/>
        <v>0</v>
      </c>
      <c r="G436" s="106">
        <v>0</v>
      </c>
      <c r="H436" s="107" t="s">
        <v>694</v>
      </c>
    </row>
    <row r="437" spans="1:8" x14ac:dyDescent="0.25">
      <c r="A437" s="15" t="s">
        <v>91</v>
      </c>
      <c r="B437" s="20" t="s">
        <v>92</v>
      </c>
      <c r="C437" s="17" t="s">
        <v>691</v>
      </c>
      <c r="D437" s="67">
        <v>0</v>
      </c>
      <c r="E437" s="111">
        <v>0</v>
      </c>
      <c r="F437" s="98">
        <f t="shared" ref="F437:F451" si="24">IF(D437="нд","нд",E437-D437)</f>
        <v>0</v>
      </c>
      <c r="G437" s="106">
        <v>0</v>
      </c>
      <c r="H437" s="107" t="s">
        <v>694</v>
      </c>
    </row>
    <row r="438" spans="1:8" ht="31.5" x14ac:dyDescent="0.25">
      <c r="A438" s="15" t="s">
        <v>93</v>
      </c>
      <c r="B438" s="22" t="s">
        <v>94</v>
      </c>
      <c r="C438" s="17" t="s">
        <v>691</v>
      </c>
      <c r="D438" s="67">
        <v>0</v>
      </c>
      <c r="E438" s="111">
        <v>0</v>
      </c>
      <c r="F438" s="98">
        <f t="shared" si="24"/>
        <v>0</v>
      </c>
      <c r="G438" s="106">
        <v>0</v>
      </c>
      <c r="H438" s="107" t="s">
        <v>694</v>
      </c>
    </row>
    <row r="439" spans="1:8" x14ac:dyDescent="0.25">
      <c r="A439" s="15" t="s">
        <v>95</v>
      </c>
      <c r="B439" s="20" t="s">
        <v>96</v>
      </c>
      <c r="C439" s="17" t="s">
        <v>691</v>
      </c>
      <c r="D439" s="67">
        <v>0</v>
      </c>
      <c r="E439" s="111">
        <v>0</v>
      </c>
      <c r="F439" s="98">
        <f t="shared" si="24"/>
        <v>0</v>
      </c>
      <c r="G439" s="106">
        <v>0</v>
      </c>
      <c r="H439" s="107" t="s">
        <v>694</v>
      </c>
    </row>
    <row r="440" spans="1:8" ht="31.5" x14ac:dyDescent="0.25">
      <c r="A440" s="15" t="s">
        <v>97</v>
      </c>
      <c r="B440" s="22" t="s">
        <v>98</v>
      </c>
      <c r="C440" s="17" t="s">
        <v>691</v>
      </c>
      <c r="D440" s="67">
        <v>0</v>
      </c>
      <c r="E440" s="111">
        <v>0</v>
      </c>
      <c r="F440" s="98">
        <f t="shared" si="24"/>
        <v>0</v>
      </c>
      <c r="G440" s="106">
        <v>0</v>
      </c>
      <c r="H440" s="107" t="s">
        <v>694</v>
      </c>
    </row>
    <row r="441" spans="1:8" x14ac:dyDescent="0.25">
      <c r="A441" s="15" t="s">
        <v>99</v>
      </c>
      <c r="B441" s="21" t="s">
        <v>100</v>
      </c>
      <c r="C441" s="17" t="s">
        <v>691</v>
      </c>
      <c r="D441" s="67">
        <v>0</v>
      </c>
      <c r="E441" s="98">
        <v>0</v>
      </c>
      <c r="F441" s="98">
        <f t="shared" si="24"/>
        <v>0</v>
      </c>
      <c r="G441" s="106">
        <v>0</v>
      </c>
      <c r="H441" s="107" t="s">
        <v>694</v>
      </c>
    </row>
    <row r="442" spans="1:8" ht="16.5" thickBot="1" x14ac:dyDescent="0.3">
      <c r="A442" s="24" t="s">
        <v>101</v>
      </c>
      <c r="B442" s="50" t="s">
        <v>102</v>
      </c>
      <c r="C442" s="17" t="s">
        <v>691</v>
      </c>
      <c r="D442" s="69">
        <v>0</v>
      </c>
      <c r="E442" s="101">
        <v>0</v>
      </c>
      <c r="F442" s="101">
        <f t="shared" si="24"/>
        <v>0</v>
      </c>
      <c r="G442" s="112">
        <v>0</v>
      </c>
      <c r="H442" s="113" t="s">
        <v>694</v>
      </c>
    </row>
    <row r="443" spans="1:8" x14ac:dyDescent="0.25">
      <c r="A443" s="12" t="s">
        <v>186</v>
      </c>
      <c r="B443" s="13" t="s">
        <v>179</v>
      </c>
      <c r="C443" s="51" t="s">
        <v>277</v>
      </c>
      <c r="D443" s="77">
        <v>0</v>
      </c>
      <c r="E443" s="125"/>
      <c r="F443" s="114"/>
      <c r="G443" s="80"/>
      <c r="H443" s="115"/>
    </row>
    <row r="444" spans="1:8" ht="47.25" x14ac:dyDescent="0.25">
      <c r="A444" s="52" t="s">
        <v>665</v>
      </c>
      <c r="B444" s="21" t="s">
        <v>666</v>
      </c>
      <c r="C444" s="17" t="s">
        <v>691</v>
      </c>
      <c r="D444" s="69">
        <v>701.70500000000004</v>
      </c>
      <c r="E444" s="140">
        <v>318.36382531999999</v>
      </c>
      <c r="F444" s="118">
        <f t="shared" si="24"/>
        <v>-383.34117468000005</v>
      </c>
      <c r="G444" s="116">
        <f t="shared" ref="G444:G446" si="25">IF(D444="нд","нд",E444/D444-1)</f>
        <v>-0.54629961975474028</v>
      </c>
      <c r="H444" s="117" t="s">
        <v>694</v>
      </c>
    </row>
    <row r="445" spans="1:8" x14ac:dyDescent="0.25">
      <c r="A445" s="52" t="s">
        <v>189</v>
      </c>
      <c r="B445" s="20" t="s">
        <v>667</v>
      </c>
      <c r="C445" s="17" t="s">
        <v>691</v>
      </c>
      <c r="D445" s="69" t="s">
        <v>694</v>
      </c>
      <c r="E445" s="118">
        <v>0</v>
      </c>
      <c r="F445" s="69" t="str">
        <f t="shared" si="24"/>
        <v>нд</v>
      </c>
      <c r="G445" s="116" t="s">
        <v>694</v>
      </c>
      <c r="H445" s="117" t="s">
        <v>694</v>
      </c>
    </row>
    <row r="446" spans="1:8" ht="31.5" x14ac:dyDescent="0.25">
      <c r="A446" s="52" t="s">
        <v>190</v>
      </c>
      <c r="B446" s="20" t="s">
        <v>668</v>
      </c>
      <c r="C446" s="17" t="s">
        <v>691</v>
      </c>
      <c r="D446" s="69">
        <v>581.70500000000004</v>
      </c>
      <c r="E446" s="140">
        <v>254.71225423479993</v>
      </c>
      <c r="F446" s="118">
        <f t="shared" si="24"/>
        <v>-326.99274576520008</v>
      </c>
      <c r="G446" s="116">
        <f t="shared" si="25"/>
        <v>-0.56212813327236333</v>
      </c>
      <c r="H446" s="117" t="s">
        <v>694</v>
      </c>
    </row>
    <row r="447" spans="1:8" x14ac:dyDescent="0.25">
      <c r="A447" s="52" t="s">
        <v>191</v>
      </c>
      <c r="B447" s="20" t="s">
        <v>669</v>
      </c>
      <c r="C447" s="17" t="s">
        <v>691</v>
      </c>
      <c r="D447" s="69" t="s">
        <v>694</v>
      </c>
      <c r="E447" s="118">
        <v>0</v>
      </c>
      <c r="F447" s="118" t="str">
        <f t="shared" si="24"/>
        <v>нд</v>
      </c>
      <c r="G447" s="116" t="s">
        <v>694</v>
      </c>
      <c r="H447" s="117" t="s">
        <v>694</v>
      </c>
    </row>
    <row r="448" spans="1:8" ht="31.5" x14ac:dyDescent="0.25">
      <c r="A448" s="52" t="s">
        <v>192</v>
      </c>
      <c r="B448" s="21" t="s">
        <v>670</v>
      </c>
      <c r="C448" s="40" t="s">
        <v>277</v>
      </c>
      <c r="D448" s="78" t="s">
        <v>694</v>
      </c>
      <c r="E448" s="118">
        <v>0</v>
      </c>
      <c r="F448" s="118" t="str">
        <f t="shared" si="24"/>
        <v>нд</v>
      </c>
      <c r="G448" s="116" t="s">
        <v>694</v>
      </c>
      <c r="H448" s="117" t="s">
        <v>694</v>
      </c>
    </row>
    <row r="449" spans="1:8" x14ac:dyDescent="0.25">
      <c r="A449" s="52" t="s">
        <v>671</v>
      </c>
      <c r="B449" s="20" t="s">
        <v>672</v>
      </c>
      <c r="C449" s="17" t="s">
        <v>691</v>
      </c>
      <c r="D449" s="69" t="s">
        <v>694</v>
      </c>
      <c r="E449" s="118">
        <v>0</v>
      </c>
      <c r="F449" s="118" t="str">
        <f t="shared" si="24"/>
        <v>нд</v>
      </c>
      <c r="G449" s="116" t="s">
        <v>694</v>
      </c>
      <c r="H449" s="117" t="s">
        <v>694</v>
      </c>
    </row>
    <row r="450" spans="1:8" x14ac:dyDescent="0.25">
      <c r="A450" s="52" t="s">
        <v>673</v>
      </c>
      <c r="B450" s="20" t="s">
        <v>674</v>
      </c>
      <c r="C450" s="17" t="s">
        <v>691</v>
      </c>
      <c r="D450" s="69" t="s">
        <v>694</v>
      </c>
      <c r="E450" s="118">
        <v>0</v>
      </c>
      <c r="F450" s="118" t="str">
        <f t="shared" si="24"/>
        <v>нд</v>
      </c>
      <c r="G450" s="116" t="s">
        <v>694</v>
      </c>
      <c r="H450" s="117" t="s">
        <v>694</v>
      </c>
    </row>
    <row r="451" spans="1:8" ht="16.5" thickBot="1" x14ac:dyDescent="0.3">
      <c r="A451" s="53" t="s">
        <v>675</v>
      </c>
      <c r="B451" s="54" t="s">
        <v>676</v>
      </c>
      <c r="C451" s="30" t="s">
        <v>691</v>
      </c>
      <c r="D451" s="70" t="s">
        <v>694</v>
      </c>
      <c r="E451" s="119">
        <v>0</v>
      </c>
      <c r="F451" s="119" t="str">
        <f t="shared" si="24"/>
        <v>нд</v>
      </c>
      <c r="G451" s="120" t="s">
        <v>694</v>
      </c>
      <c r="H451" s="121" t="s">
        <v>694</v>
      </c>
    </row>
    <row r="452" spans="1:8" ht="8.25" customHeight="1" x14ac:dyDescent="0.25">
      <c r="A452" s="55"/>
      <c r="B452" s="56"/>
      <c r="C452" s="57"/>
      <c r="D452" s="57"/>
      <c r="E452" s="58"/>
      <c r="F452" s="58"/>
      <c r="G452" s="59"/>
      <c r="H452" s="59"/>
    </row>
    <row r="453" spans="1:8" x14ac:dyDescent="0.25">
      <c r="A453" s="55"/>
      <c r="B453" s="56"/>
      <c r="C453" s="57"/>
      <c r="D453" s="57"/>
      <c r="E453" s="58"/>
      <c r="F453" s="58"/>
      <c r="G453" s="59"/>
      <c r="H453" s="59"/>
    </row>
    <row r="454" spans="1:8" x14ac:dyDescent="0.25">
      <c r="A454" s="63" t="s">
        <v>677</v>
      </c>
      <c r="B454" s="56"/>
      <c r="C454" s="57"/>
      <c r="D454" s="57"/>
      <c r="E454" s="58"/>
      <c r="F454" s="58"/>
      <c r="G454" s="59"/>
      <c r="H454" s="59"/>
    </row>
    <row r="455" spans="1:8" x14ac:dyDescent="0.25">
      <c r="A455" s="145" t="s">
        <v>678</v>
      </c>
      <c r="B455" s="145"/>
      <c r="C455" s="145"/>
      <c r="D455" s="145"/>
      <c r="E455" s="145"/>
      <c r="F455" s="145"/>
      <c r="G455" s="145"/>
      <c r="H455" s="145"/>
    </row>
    <row r="456" spans="1:8" x14ac:dyDescent="0.25">
      <c r="A456" s="145" t="s">
        <v>679</v>
      </c>
      <c r="B456" s="145"/>
      <c r="C456" s="145"/>
      <c r="D456" s="145"/>
      <c r="E456" s="145"/>
      <c r="F456" s="145"/>
      <c r="G456" s="145"/>
      <c r="H456" s="145"/>
    </row>
    <row r="457" spans="1:8" x14ac:dyDescent="0.25">
      <c r="A457" s="145" t="s">
        <v>680</v>
      </c>
      <c r="B457" s="145"/>
      <c r="C457" s="145"/>
      <c r="D457" s="145"/>
      <c r="E457" s="145"/>
      <c r="F457" s="145"/>
      <c r="G457" s="145"/>
      <c r="H457" s="145"/>
    </row>
    <row r="458" spans="1:8" x14ac:dyDescent="0.25">
      <c r="A458" s="153" t="s">
        <v>681</v>
      </c>
      <c r="B458" s="153"/>
      <c r="C458" s="153"/>
      <c r="D458" s="153"/>
      <c r="E458" s="153"/>
      <c r="F458" s="153"/>
      <c r="G458" s="153"/>
      <c r="H458" s="153"/>
    </row>
    <row r="459" spans="1:8" x14ac:dyDescent="0.25">
      <c r="A459" s="142" t="s">
        <v>682</v>
      </c>
      <c r="B459" s="142"/>
      <c r="C459" s="142"/>
      <c r="D459" s="142"/>
      <c r="E459" s="142"/>
      <c r="F459" s="142"/>
      <c r="G459" s="142"/>
      <c r="H459" s="142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9:B9"/>
    <mergeCell ref="A12:B12"/>
    <mergeCell ref="A15:B15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72" fitToHeight="5" orientation="landscape" r:id="rId2"/>
  <rowBreaks count="2" manualBreakCount="2">
    <brk id="140" max="7" man="1"/>
    <brk id="16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Копач Жанна Леонидовна</cp:lastModifiedBy>
  <cp:lastPrinted>2018-08-02T13:53:17Z</cp:lastPrinted>
  <dcterms:created xsi:type="dcterms:W3CDTF">2009-07-27T10:10:26Z</dcterms:created>
  <dcterms:modified xsi:type="dcterms:W3CDTF">2023-05-11T06:16:04Z</dcterms:modified>
</cp:coreProperties>
</file>