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J57" i="27" l="1"/>
  <c r="E32" i="14" l="1"/>
  <c r="E31" i="14"/>
  <c r="E30" i="14"/>
  <c r="E29" i="14"/>
  <c r="E28" i="14"/>
  <c r="E27" i="14"/>
  <c r="A51" i="22" l="1"/>
  <c r="J56" i="27"/>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D117" i="26"/>
  <c r="G118" i="26" s="1"/>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1" i="26"/>
  <c r="I73" i="26" s="1"/>
  <c r="I85" i="26" s="1"/>
  <c r="I99" i="26" s="1"/>
  <c r="N140" i="26"/>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s="1"/>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K80" i="26" s="1"/>
  <c r="R137" i="26"/>
  <c r="L49" i="26"/>
  <c r="S136" i="26"/>
  <c r="M48" i="26"/>
  <c r="L108" i="26"/>
  <c r="L50" i="26" s="1"/>
  <c r="L59" i="26" s="1"/>
  <c r="M109" i="26"/>
  <c r="X140" i="26"/>
  <c r="X141" i="26" s="1"/>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C74" i="26"/>
  <c r="AC52" i="26"/>
  <c r="AD58" i="26"/>
  <c r="AC47" i="26"/>
  <c r="AA50" i="26" l="1"/>
  <c r="AA59" i="26" s="1"/>
  <c r="AI136" i="26"/>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D49" i="26" l="1"/>
  <c r="AJ137" i="26"/>
  <c r="AK136" i="26"/>
  <c r="AE48" i="26"/>
  <c r="AP140" i="26"/>
  <c r="AP141" i="26" s="1"/>
  <c r="AK73" i="26" s="1"/>
  <c r="AK85" i="26" s="1"/>
  <c r="AK99" i="26" s="1"/>
  <c r="AE109" i="26"/>
  <c r="AD108" i="26"/>
  <c r="AF74" i="26"/>
  <c r="AG58" i="26"/>
  <c r="AF52" i="26"/>
  <c r="AF47" i="26"/>
  <c r="AC80" i="26"/>
  <c r="AO141" i="26"/>
  <c r="AJ73" i="26" s="1"/>
  <c r="AJ85" i="26" s="1"/>
  <c r="AJ99" i="26" s="1"/>
  <c r="AL136" i="26" l="1"/>
  <c r="AF48" i="26"/>
  <c r="AD50" i="26"/>
  <c r="AD59" i="26" s="1"/>
  <c r="AD80" i="26" s="1"/>
  <c r="AK137" i="26"/>
  <c r="AE49" i="26"/>
  <c r="AG74" i="26"/>
  <c r="AG47" i="26"/>
  <c r="AG52" i="26"/>
  <c r="AH58" i="26"/>
  <c r="AF109" i="26"/>
  <c r="AE108" i="26"/>
  <c r="AQ140" i="26"/>
  <c r="AQ141" i="26" s="1"/>
  <c r="AL73" i="26" s="1"/>
  <c r="AL85" i="26" s="1"/>
  <c r="AL99" i="26" s="1"/>
  <c r="AE50" i="26" l="1"/>
  <c r="AE59" i="26" s="1"/>
  <c r="AF49" i="26"/>
  <c r="AL137" i="26"/>
  <c r="AG48" i="26"/>
  <c r="AM136" i="26"/>
  <c r="AR140" i="26"/>
  <c r="AR141" i="26" s="1"/>
  <c r="AM73" i="26" s="1"/>
  <c r="AM85" i="26" s="1"/>
  <c r="AM99" i="26" s="1"/>
  <c r="AE80" i="26"/>
  <c r="AF108" i="26"/>
  <c r="AG109" i="26"/>
  <c r="AH74" i="26"/>
  <c r="AI58" i="26"/>
  <c r="AH52" i="26"/>
  <c r="AH47" i="26"/>
  <c r="AF50" i="26" l="1"/>
  <c r="AF59" i="26" s="1"/>
  <c r="AF80" i="26" s="1"/>
  <c r="AN136" i="26"/>
  <c r="AH48" i="26"/>
  <c r="AG49" i="26"/>
  <c r="AM137" i="26"/>
  <c r="AH109" i="26"/>
  <c r="AG108"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P137" i="26" l="1"/>
  <c r="AJ49" i="26"/>
  <c r="AK48" i="26"/>
  <c r="AQ136"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L50" i="26" s="1"/>
  <c r="AL59" i="26" s="1"/>
  <c r="AN74" i="26"/>
  <c r="AO58" i="26"/>
  <c r="AN52" i="26"/>
  <c r="AN47" i="26"/>
  <c r="AN48" i="26" l="1"/>
  <c r="AT136" i="26"/>
  <c r="AS137" i="26"/>
  <c r="AM49" i="26"/>
  <c r="AN109" i="26"/>
  <c r="AM108" i="26"/>
  <c r="AM50" i="26" s="1"/>
  <c r="AM59" i="26" s="1"/>
  <c r="AO74" i="26"/>
  <c r="AO47" i="26"/>
  <c r="AO52" i="26"/>
  <c r="AP58" i="26"/>
  <c r="AY140" i="26"/>
  <c r="AY141" i="26" s="1"/>
  <c r="AL80" i="26"/>
  <c r="AN49" i="26" l="1"/>
  <c r="AT137" i="26"/>
  <c r="AU136" i="26"/>
  <c r="AO48"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6" i="14" l="1"/>
  <c r="E35" i="14"/>
  <c r="E37" i="14"/>
  <c r="E34" i="14"/>
  <c r="E33" i="14"/>
  <c r="E26" i="14"/>
  <c r="E25" i="14"/>
  <c r="E38" i="14" l="1"/>
  <c r="R39"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U45" i="27"/>
  <c r="G26" i="5" s="1"/>
  <c r="O56" i="27"/>
  <c r="B24" i="22"/>
  <c r="B122" i="26"/>
  <c r="B126" i="26" l="1"/>
  <c r="B51" i="22"/>
  <c r="B27" i="22"/>
  <c r="B56" i="22" s="1"/>
  <c r="A14" i="12"/>
  <c r="B81" i="26" l="1"/>
  <c r="B25" i="26"/>
  <c r="B50" i="26"/>
  <c r="B59" i="26" s="1"/>
  <c r="B29" i="26"/>
  <c r="R41" i="14"/>
  <c r="R40"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G84" i="26"/>
  <c r="F84" i="26"/>
  <c r="F89" i="26" s="1"/>
  <c r="G88" i="26"/>
  <c r="F88" i="26"/>
  <c r="P75" i="26"/>
  <c r="H56" i="26"/>
  <c r="H69" i="26" s="1"/>
  <c r="R67" i="26"/>
  <c r="Q76" i="26"/>
  <c r="Q68" i="26"/>
  <c r="I53" i="26"/>
  <c r="G89" i="26" l="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I78" i="26" s="1"/>
  <c r="I83" i="26" s="1"/>
  <c r="I86" i="26" s="1"/>
  <c r="J55" i="26"/>
  <c r="J82" i="26" s="1"/>
  <c r="T76" i="26"/>
  <c r="U67" i="26"/>
  <c r="T68" i="26"/>
  <c r="I72" i="26" l="1"/>
  <c r="H86" i="26"/>
  <c r="H84" i="26"/>
  <c r="H89" i="26" s="1"/>
  <c r="I88" i="26"/>
  <c r="H88" i="26"/>
  <c r="I84" i="26"/>
  <c r="K53" i="26"/>
  <c r="K55" i="26" s="1"/>
  <c r="J56" i="26"/>
  <c r="J69" i="26" s="1"/>
  <c r="J77" i="26" s="1"/>
  <c r="T75" i="26"/>
  <c r="V67" i="26"/>
  <c r="U76" i="26"/>
  <c r="U68" i="26"/>
  <c r="I89" i="26" l="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s="1"/>
  <c r="M53" i="26" l="1"/>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U83" i="26" s="1"/>
  <c r="AN75" i="26"/>
  <c r="AP67" i="26"/>
  <c r="AS67" i="26" s="1"/>
  <c r="AO76" i="26"/>
  <c r="AO68" i="26"/>
  <c r="V77" i="26"/>
  <c r="V70" i="26"/>
  <c r="W53" i="26"/>
  <c r="V82" i="26"/>
  <c r="U72" i="26" l="1"/>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Y55" i="26"/>
  <c r="Y82" i="26" s="1"/>
  <c r="X71" i="26"/>
  <c r="X78" i="26" s="1"/>
  <c r="X83" i="26" s="1"/>
  <c r="Z53" i="26" l="1"/>
  <c r="X86" i="26"/>
  <c r="X87" i="26" s="1"/>
  <c r="X90" i="26" s="1"/>
  <c r="X88" i="26"/>
  <c r="X84" i="26"/>
  <c r="X89" i="26" s="1"/>
  <c r="Y56" i="26"/>
  <c r="Y69" i="26" s="1"/>
  <c r="X72" i="26"/>
  <c r="Y77" i="26"/>
  <c r="Y70" i="26"/>
  <c r="Z55" i="26"/>
  <c r="Z82" i="26" s="1"/>
  <c r="Z56" i="26" l="1"/>
  <c r="Z69" i="26" s="1"/>
  <c r="Z77" i="26" s="1"/>
  <c r="Y71" i="26"/>
  <c r="Y78" i="26" s="1"/>
  <c r="Y83" i="26" s="1"/>
  <c r="AA53" i="26"/>
  <c r="Z70" i="26" l="1"/>
  <c r="Y86" i="26"/>
  <c r="Y87" i="26" s="1"/>
  <c r="Y90" i="26" s="1"/>
  <c r="Y88" i="26"/>
  <c r="Y84" i="26"/>
  <c r="Y89" i="26" s="1"/>
  <c r="Y72" i="26"/>
  <c r="Z71" i="26"/>
  <c r="Z78" i="26" s="1"/>
  <c r="Z83" i="26" s="1"/>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D82" i="26"/>
  <c r="AD56" i="26"/>
  <c r="AD69" i="26" s="1"/>
  <c r="AD70" i="26" s="1"/>
  <c r="AE53" i="26"/>
  <c r="AE55" i="26" s="1"/>
  <c r="AE82" i="26" s="1"/>
  <c r="AD77" i="26"/>
  <c r="AB71" i="26"/>
  <c r="AB78" i="26" s="1"/>
  <c r="AB83" i="26" s="1"/>
  <c r="AC71" i="26"/>
  <c r="AF53" i="26" l="1"/>
  <c r="AB86" i="26"/>
  <c r="AB87" i="26" s="1"/>
  <c r="AB90" i="26" s="1"/>
  <c r="AB84" i="26"/>
  <c r="AB89" i="26" s="1"/>
  <c r="AB88" i="26"/>
  <c r="AE56" i="26"/>
  <c r="AE69" i="26" s="1"/>
  <c r="AE70" i="26" s="1"/>
  <c r="AC78" i="26"/>
  <c r="AC83" i="26" s="1"/>
  <c r="AC72" i="26"/>
  <c r="AB72" i="26"/>
  <c r="AE77" i="26"/>
  <c r="AD71" i="26"/>
  <c r="AD72" i="26" s="1"/>
  <c r="AF55" i="26"/>
  <c r="AF56" i="26" s="1"/>
  <c r="AF69" i="26" s="1"/>
  <c r="AD78" i="26" l="1"/>
  <c r="AD83" i="26" s="1"/>
  <c r="AD86" i="26" s="1"/>
  <c r="AC86" i="26"/>
  <c r="AC87" i="26" s="1"/>
  <c r="AC90" i="26" s="1"/>
  <c r="AC84" i="26"/>
  <c r="AC89" i="26" s="1"/>
  <c r="AC88" i="26"/>
  <c r="AF77" i="26"/>
  <c r="AF70" i="26"/>
  <c r="AE71" i="26"/>
  <c r="AE78" i="26" s="1"/>
  <c r="AE83" i="26" s="1"/>
  <c r="AG53" i="26"/>
  <c r="AF82" i="26"/>
  <c r="AD84" i="26" l="1"/>
  <c r="AD88" i="26"/>
  <c r="AD89" i="26"/>
  <c r="AE86" i="26"/>
  <c r="AE87" i="26" s="1"/>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O56" i="26"/>
  <c r="AO69" i="26" s="1"/>
  <c r="AN71" i="26"/>
  <c r="AN78" i="26" s="1"/>
  <c r="AN83"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P88" i="26"/>
  <c r="AP84" i="26"/>
  <c r="AP89" i="26" s="1"/>
  <c r="A101" i="26"/>
  <c r="B102" i="26" s="1"/>
  <c r="AP90" i="26"/>
  <c r="AP72" i="26"/>
</calcChain>
</file>

<file path=xl/sharedStrings.xml><?xml version="1.0" encoding="utf-8"?>
<sst xmlns="http://schemas.openxmlformats.org/spreadsheetml/2006/main" count="1365" uniqueCount="630">
  <si>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</si>
  <si>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</si>
  <si>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</si>
  <si>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</si>
  <si>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</si>
  <si>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</si>
  <si>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</si>
  <si>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</si>
  <si>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</si>
  <si>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</si>
  <si>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</si>
  <si>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</si>
  <si>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</si>
  <si>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</si>
  <si>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</si>
  <si>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</si>
  <si>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</si>
  <si>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</si>
  <si>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</si>
  <si>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</si>
  <si>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</si>
  <si>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</si>
  <si>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</si>
  <si>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</si>
  <si>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</si>
  <si>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</si>
  <si>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</si>
  <si>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</si>
  <si>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</si>
  <si>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</si>
  <si>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</si>
  <si>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</si>
  <si>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</si>
  <si>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</si>
  <si>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</si>
  <si>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</si>
  <si>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</si>
  <si>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</si>
  <si>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</si>
  <si>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</si>
  <si>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</si>
  <si>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</si>
  <si>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</si>
  <si>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</si>
  <si>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</si>
  <si>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</si>
  <si>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</si>
  <si>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</si>
  <si>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</si>
  <si>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</si>
  <si>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</si>
  <si>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</si>
  <si>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</si>
  <si>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</si>
  <si>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</si>
  <si>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</si>
  <si>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</si>
  <si>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</si>
  <si>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</si>
  <si>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</si>
  <si>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</si>
  <si>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</si>
  <si>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</si>
  <si>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</si>
  <si>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</si>
  <si>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</si>
  <si>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</si>
  <si>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</si>
  <si>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</si>
  <si>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</si>
  <si>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</si>
  <si>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</si>
  <si>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</si>
  <si>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</si>
  <si>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</si>
  <si>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</si>
  <si>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</si>
  <si>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</si>
  <si>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</si>
  <si>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</si>
  <si>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</si>
  <si>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</si>
  <si>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</si>
  <si>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</si>
  <si>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</si>
  <si>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</si>
  <si>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</si>
  <si>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</si>
  <si>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</si>
  <si>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</si>
  <si>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</si>
  <si>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</si>
  <si>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</si>
  <si>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</si>
  <si>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</si>
  <si>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</si>
  <si>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</si>
  <si>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</si>
  <si>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</si>
  <si>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</si>
  <si>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</si>
  <si>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</si>
  <si>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</si>
  <si>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</si>
  <si>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</si>
  <si>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</si>
  <si>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</si>
  <si>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</si>
  <si>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</si>
  <si>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</si>
  <si>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</si>
  <si>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</si>
  <si>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</si>
  <si>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</si>
  <si>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</si>
  <si>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</si>
  <si>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</si>
  <si>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</si>
  <si>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</si>
  <si>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</si>
  <si>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</si>
  <si>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</si>
  <si>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</si>
  <si>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</si>
  <si>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</si>
  <si>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</si>
  <si>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</si>
  <si>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</si>
  <si>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</si>
  <si>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</si>
  <si>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</si>
  <si>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</si>
  <si>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</si>
  <si>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</si>
  <si>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</si>
  <si>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</si>
  <si>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</si>
  <si>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</si>
  <si>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</si>
  <si>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</si>
  <si>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</si>
  <si>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</si>
  <si>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</si>
  <si>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</si>
  <si>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</si>
  <si>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</si>
  <si>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</si>
  <si>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</si>
  <si>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</si>
  <si>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</si>
  <si>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</si>
  <si>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</si>
  <si>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</si>
  <si>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</si>
  <si>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</si>
  <si>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</si>
  <si>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</si>
  <si>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</si>
  <si>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</si>
  <si>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</si>
  <si>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</si>
  <si>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</si>
  <si>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</si>
  <si>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</si>
  <si>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</si>
  <si>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</si>
  <si>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</si>
  <si>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</si>
  <si>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</si>
  <si>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</si>
  <si>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</si>
  <si>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</si>
  <si>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</si>
  <si>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</si>
  <si>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</si>
  <si>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</si>
  <si>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</si>
  <si>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</si>
  <si>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</si>
  <si>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</si>
  <si>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</si>
  <si>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</si>
  <si>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</si>
  <si>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</si>
  <si>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</si>
  <si>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</si>
  <si>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</si>
  <si>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</si>
  <si>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</si>
  <si>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</si>
  <si>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</si>
  <si>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</si>
  <si>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</si>
  <si>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</si>
  <si>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</si>
  <si>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</si>
  <si>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</si>
  <si>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</si>
  <si>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</si>
  <si>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</si>
  <si>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</si>
  <si>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</si>
  <si>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</si>
  <si>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</si>
  <si>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</si>
  <si>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</si>
  <si>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</si>
  <si>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</si>
  <si>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</si>
  <si>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</si>
  <si>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</si>
  <si>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</si>
  <si>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</si>
  <si>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</si>
  <si>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</si>
  <si>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</si>
  <si>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</si>
  <si>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</si>
  <si>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</si>
  <si>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</si>
  <si>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</si>
  <si>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</si>
  <si>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</si>
  <si>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</si>
  <si>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</si>
  <si>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</si>
  <si>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</si>
  <si>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</si>
  <si>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</si>
  <si>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</si>
  <si>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</si>
  <si>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</si>
  <si>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</si>
  <si>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</si>
  <si>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</si>
  <si>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</si>
  <si>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</si>
  <si>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</si>
  <si>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</si>
  <si>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</si>
  <si>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</si>
  <si>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</si>
  <si>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</si>
  <si>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</si>
  <si>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</si>
  <si>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</si>
  <si>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</si>
  <si>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</si>
  <si>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</si>
  <si>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</si>
  <si>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</si>
  <si>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</si>
  <si>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</si>
  <si>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</si>
  <si>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</si>
  <si>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</si>
  <si>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</si>
  <si>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</si>
  <si>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</si>
  <si>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</si>
  <si>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</si>
  <si>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</si>
  <si>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</si>
  <si>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</si>
  <si>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</si>
  <si>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</si>
  <si>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</si>
  <si>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</si>
  <si>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</si>
  <si>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</si>
  <si>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</si>
  <si>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</si>
  <si>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</si>
  <si>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</si>
  <si>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</si>
  <si>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</si>
  <si>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</si>
  <si>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</si>
  <si>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</si>
  <si>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</si>
  <si>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</si>
  <si>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</si>
  <si>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</si>
  <si>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</si>
  <si>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</si>
  <si>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</si>
  <si>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</si>
  <si>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</si>
  <si>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</si>
  <si>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</si>
  <si>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</si>
  <si>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</si>
  <si>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</si>
  <si>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</si>
  <si>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</si>
  <si>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</si>
  <si>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</si>
  <si>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</si>
  <si>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</si>
  <si>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</si>
  <si>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</si>
  <si>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</si>
  <si>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</si>
  <si>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</si>
  <si>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</si>
  <si>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</si>
  <si>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</si>
  <si>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</si>
  <si>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</si>
  <si>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</si>
  <si>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</si>
  <si>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</si>
  <si>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</si>
  <si>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</si>
  <si>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</si>
  <si>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</si>
  <si>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</si>
  <si>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</si>
  <si>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</si>
  <si>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</si>
  <si>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</si>
  <si>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</si>
  <si>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</si>
  <si>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</si>
  <si>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</si>
  <si>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</si>
  <si>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</si>
  <si>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</si>
  <si>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</si>
  <si>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</si>
  <si>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</si>
  <si>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</si>
  <si>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</si>
  <si>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</si>
  <si>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</si>
  <si>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</si>
  <si>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</si>
  <si>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</si>
  <si>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</si>
  <si>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</si>
  <si>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</si>
  <si>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</si>
  <si>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</si>
  <si>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</si>
  <si>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</si>
  <si>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</si>
  <si>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</si>
  <si>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</si>
  <si>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</si>
  <si>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</si>
  <si>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</si>
  <si>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</si>
  <si>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</si>
  <si>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</si>
  <si>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</si>
  <si>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</si>
  <si>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</si>
  <si>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</si>
  <si>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</si>
  <si>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</si>
  <si>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</si>
  <si>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</si>
  <si>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</si>
  <si>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</si>
  <si>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</si>
  <si>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</si>
  <si>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</si>
  <si>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</si>
  <si>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</si>
  <si>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</si>
  <si>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</si>
  <si>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</si>
  <si>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</si>
  <si>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</si>
  <si>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</si>
  <si>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</si>
  <si>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</si>
  <si>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</si>
  <si>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</si>
  <si>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</si>
  <si>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</si>
  <si>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</si>
  <si>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</si>
  <si>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</si>
  <si>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</si>
  <si>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</si>
  <si>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</si>
  <si>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</si>
  <si>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</si>
  <si>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</si>
  <si>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</si>
  <si>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</si>
  <si>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</si>
  <si>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</si>
  <si>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</si>
  <si>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</si>
  <si>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</si>
  <si>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</si>
  <si>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</si>
  <si>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</si>
  <si>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</si>
  <si>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</si>
  <si>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</si>
  <si>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</si>
  <si>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</si>
  <si>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</si>
  <si>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</si>
  <si>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</si>
  <si>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</si>
  <si>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</si>
  <si>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</si>
  <si>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</si>
  <si>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</si>
  <si>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</si>
  <si>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</si>
  <si>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</si>
  <si>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</si>
  <si>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</si>
  <si>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</si>
  <si>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</si>
  <si>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</si>
  <si>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</si>
  <si>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</si>
  <si>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</si>
  <si>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</si>
  <si>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</si>
  <si>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</si>
  <si>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</si>
  <si>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</si>
  <si>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</si>
  <si>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</si>
  <si>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</si>
  <si>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</si>
  <si>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</si>
  <si>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</si>
  <si>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</si>
  <si>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</si>
  <si>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</si>
  <si>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</si>
  <si>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</si>
  <si>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</si>
  <si>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</si>
  <si>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</si>
  <si>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</si>
  <si>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</si>
  <si>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</si>
  <si>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</si>
  <si>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</si>
  <si>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</si>
  <si>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</si>
  <si>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</si>
  <si>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</si>
  <si>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</si>
  <si>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</si>
  <si>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</si>
  <si>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</si>
  <si>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</si>
  <si>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</si>
  <si>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</si>
  <si>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</si>
  <si>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</si>
  <si>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</si>
  <si>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</si>
  <si>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</si>
  <si>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</si>
  <si>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</si>
  <si>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</si>
  <si>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</si>
  <si>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</si>
  <si>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</si>
  <si>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</si>
  <si>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</si>
  <si>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</si>
  <si>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</si>
  <si>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</si>
  <si>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</si>
  <si>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</si>
  <si>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</si>
  <si>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</si>
  <si>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</si>
  <si>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</si>
  <si>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</si>
  <si>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</si>
  <si>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</si>
  <si>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</si>
  <si>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</si>
  <si>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</si>
  <si>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</si>
  <si>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</si>
  <si>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</si>
  <si>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</si>
  <si>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</si>
  <si>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</si>
  <si>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</si>
  <si>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</si>
  <si>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</si>
  <si>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</si>
  <si>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</si>
  <si>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</si>
  <si>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</si>
  <si>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</si>
  <si>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</si>
  <si>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</si>
  <si>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</si>
  <si>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</si>
  <si>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</si>
  <si>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</si>
  <si>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</si>
  <si>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</si>
  <si>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</si>
  <si>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</si>
  <si>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</si>
  <si>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</si>
  <si>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</si>
  <si>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</si>
  <si>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</si>
  <si>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</si>
  <si>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</si>
  <si>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</si>
  <si>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</si>
  <si>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</si>
  <si>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</si>
  <si>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</si>
  <si>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</si>
  <si>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</si>
  <si>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</si>
  <si>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</si>
  <si>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</si>
  <si>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</si>
  <si>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</si>
  <si>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</si>
  <si>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</si>
  <si>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</si>
  <si>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</si>
  <si>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</si>
  <si>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</si>
  <si>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</si>
  <si>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</si>
  <si>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</si>
  <si>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</si>
  <si>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</si>
  <si>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</si>
  <si>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</si>
  <si>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</si>
  <si>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</si>
  <si>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</si>
  <si>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</si>
  <si>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</si>
  <si>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</si>
  <si>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</si>
  <si>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</si>
  <si>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</si>
  <si>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</si>
  <si>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</si>
  <si>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</si>
  <si>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</si>
  <si>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</si>
  <si>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</si>
  <si>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</si>
  <si>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</si>
  <si>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</si>
  <si>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</si>
  <si>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</si>
  <si>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</si>
  <si>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</si>
  <si>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</si>
  <si>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</si>
  <si>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</si>
  <si>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</si>
  <si>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</si>
  <si>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</si>
  <si>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</si>
  <si>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</si>
  <si>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</si>
  <si>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</si>
  <si>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</si>
  <si>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</si>
  <si>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</si>
  <si>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</si>
  <si>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</si>
  <si>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</si>
  <si>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</si>
  <si>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</si>
  <si>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</si>
  <si>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</si>
  <si>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</si>
  <si>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</si>
  <si>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</si>
  <si>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</si>
  <si>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</si>
  <si>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</si>
  <si>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</si>
  <si>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</si>
  <si>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</si>
  <si>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</si>
  <si>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</si>
  <si>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</si>
  <si>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</si>
  <si>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Другое, шт</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</si>
  <si>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</si>
  <si>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</si>
  <si>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</si>
  <si>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</si>
  <si>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</si>
  <si>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</si>
  <si>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</si>
  <si>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</si>
  <si>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</si>
  <si>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</si>
  <si>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t>L_140-156</t>
  </si>
  <si>
    <t>Приобретение электросетевого комплекса в г.Калининграде, ул.Черниговская 19-А,Б,В,Г,Д,Е,Ж</t>
  </si>
  <si>
    <t>КЛ-1 0,4 кВ от СП 0,4 (ТП-1334) до ВРУ ж.д.19А</t>
  </si>
  <si>
    <t>КЛ-2 0,4 кВ от СП 0,4 (ТП-1334) до ВРУ ж.д.19А</t>
  </si>
  <si>
    <t>КЛ-1 0,4 кВ от СП 0,4 (ТП-1334) до ВРУ ж.д.19Б</t>
  </si>
  <si>
    <t>КЛ-2 0,4 кВ от СП 0,4 (ТП-1334) до ВРУ ж.д.19Б</t>
  </si>
  <si>
    <t>КЛ-1 0,4 кВ от ВРУ ж.д.19Б до ВРУ ж.д.19В</t>
  </si>
  <si>
    <t>КЛ-2 0,4 кВ от ВРУ ж.д.19Б до ВРУ ж.д.19В</t>
  </si>
  <si>
    <t>КЛ-1 0,4 кВ от ВРУ ж.д.19Е до ВРУ ж.д.19Ж</t>
  </si>
  <si>
    <t>КЛ-2 0,4 кВ от ВРУ ж.д.19Е до ВРУ ж.д.19Ж</t>
  </si>
  <si>
    <t>КЛ-1 0,4 кВ от СП 0,4 (ТП-1334) до ВРУ ж.д.19Г</t>
  </si>
  <si>
    <t>КЛ-2 0,4 кВ от СП 0,4 (ТП-1334) до ВРУ ж.д.19Г</t>
  </si>
  <si>
    <t>КЛ-1 0,4 кВ от СП 0,4 (ТП-1334) до ВРУ ж.д.19Д</t>
  </si>
  <si>
    <t>КЛ-2 0,4 кВ от СП 0,4 (ТП-1334) до ВРУ ж.д.19Д</t>
  </si>
  <si>
    <t>КЛ-1 0,4 кВ от СП 0,4 (ТП-1334) до ВРУ ж.д.19Е</t>
  </si>
  <si>
    <t>КЛ-2 0,4 кВ от СП 0,4 (ТП-1334) до ВРУ ж.д.19Е</t>
  </si>
  <si>
    <t>Приобретение электросетевого комплекса в г.Калининграде, ул.Черниговская 19-А,Б,В,Г,Д,Е,Ж: КЛ 0,4 кВ протяженностью 1,446 км; СП 0,4 кВ (от ТП-1334)</t>
  </si>
  <si>
    <t>КЛ 0,4 кВ - 2,165 млн руб/км</t>
  </si>
  <si>
    <t>Договор безвозмездной передачи № 187 от 20.02.2021 с гр.Балаховским Р.Н.</t>
  </si>
  <si>
    <r>
      <t>Другое</t>
    </r>
    <r>
      <rPr>
        <vertAlign val="superscript"/>
        <sz val="12"/>
        <color rgb="FF000000"/>
        <rFont val="Times New Roman"/>
        <family val="1"/>
        <charset val="204"/>
      </rPr>
      <t>3)</t>
    </r>
    <r>
      <rPr>
        <sz val="12"/>
        <color rgb="FF000000"/>
        <rFont val="Times New Roman"/>
        <family val="1"/>
        <charset val="204"/>
      </rPr>
      <t>, т.у.</t>
    </r>
  </si>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</sst>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30228968"/>
        <c:axId val="898968088"/>
      </c:lineChart>
      <c:catAx>
        <c:axId val="530228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8968088"/>
        <c:crosses val="autoZero"/>
        <c:auto val="1"/>
        <c:lblAlgn val="ctr"/>
        <c:lblOffset val="100"/>
        <c:noMultiLvlLbl val="0"/>
      </c:catAx>
      <c:valAx>
        <c:axId val="89896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0228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98968872"/>
        <c:axId val="898969264"/>
      </c:lineChart>
      <c:catAx>
        <c:axId val="898968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8969264"/>
        <c:crosses val="autoZero"/>
        <c:auto val="1"/>
        <c:lblAlgn val="ctr"/>
        <c:lblOffset val="100"/>
        <c:noMultiLvlLbl val="0"/>
      </c:catAx>
      <c:valAx>
        <c:axId val="898969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8968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629</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609</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610</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599</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601</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ЛЭП'!R39," км")</f>
        <v>∆L0,4лэп=1.446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K52" sqref="K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L_140-156</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в г.Калининграде, ул.Черниговская 19-А,Б,В,Г,Д,Е,Ж</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8"/>
      <c r="L17" s="58"/>
      <c r="M17" s="58"/>
      <c r="N17" s="58"/>
      <c r="O17" s="58"/>
      <c r="P17" s="58"/>
      <c r="Q17" s="58"/>
      <c r="R17" s="58"/>
      <c r="S17" s="58"/>
      <c r="T17" s="58"/>
    </row>
    <row r="18" spans="1:24" x14ac:dyDescent="0.25">
      <c r="A18" s="490" t="s">
        <v>473</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8"/>
      <c r="B19" s="58"/>
      <c r="C19" s="58"/>
      <c r="D19" s="58"/>
      <c r="E19" s="58"/>
      <c r="F19" s="58"/>
      <c r="L19" s="58"/>
      <c r="M19" s="58"/>
      <c r="N19" s="58"/>
      <c r="O19" s="58"/>
      <c r="P19" s="58"/>
      <c r="Q19" s="58"/>
      <c r="R19" s="58"/>
      <c r="S19" s="58"/>
      <c r="T19" s="58"/>
    </row>
    <row r="20" spans="1:24" ht="33" customHeight="1" x14ac:dyDescent="0.25">
      <c r="A20" s="491" t="s">
        <v>182</v>
      </c>
      <c r="B20" s="491" t="s">
        <v>181</v>
      </c>
      <c r="C20" s="478" t="s">
        <v>180</v>
      </c>
      <c r="D20" s="478"/>
      <c r="E20" s="493" t="s">
        <v>179</v>
      </c>
      <c r="F20" s="493"/>
      <c r="G20" s="494" t="s">
        <v>604</v>
      </c>
      <c r="H20" s="497" t="s">
        <v>605</v>
      </c>
      <c r="I20" s="498"/>
      <c r="J20" s="498"/>
      <c r="K20" s="498"/>
      <c r="L20" s="497" t="s">
        <v>606</v>
      </c>
      <c r="M20" s="498"/>
      <c r="N20" s="498"/>
      <c r="O20" s="498"/>
      <c r="P20" s="497" t="s">
        <v>607</v>
      </c>
      <c r="Q20" s="498"/>
      <c r="R20" s="498"/>
      <c r="S20" s="498"/>
      <c r="T20" s="499" t="s">
        <v>178</v>
      </c>
      <c r="U20" s="500"/>
      <c r="V20" s="73"/>
      <c r="W20" s="73"/>
      <c r="X20" s="73"/>
    </row>
    <row r="21" spans="1:24" ht="99.75" customHeight="1" x14ac:dyDescent="0.25">
      <c r="A21" s="492"/>
      <c r="B21" s="492"/>
      <c r="C21" s="478"/>
      <c r="D21" s="478"/>
      <c r="E21" s="493"/>
      <c r="F21" s="493"/>
      <c r="G21" s="495"/>
      <c r="H21" s="503" t="s">
        <v>2</v>
      </c>
      <c r="I21" s="503"/>
      <c r="J21" s="503" t="s">
        <v>516</v>
      </c>
      <c r="K21" s="503"/>
      <c r="L21" s="503" t="s">
        <v>2</v>
      </c>
      <c r="M21" s="503"/>
      <c r="N21" s="503" t="s">
        <v>516</v>
      </c>
      <c r="O21" s="503"/>
      <c r="P21" s="503" t="s">
        <v>2</v>
      </c>
      <c r="Q21" s="503"/>
      <c r="R21" s="503" t="s">
        <v>516</v>
      </c>
      <c r="S21" s="503"/>
      <c r="T21" s="501"/>
      <c r="U21" s="502"/>
    </row>
    <row r="22" spans="1:24" ht="89.25" customHeight="1" x14ac:dyDescent="0.25">
      <c r="A22" s="485"/>
      <c r="B22" s="485"/>
      <c r="C22" s="255" t="s">
        <v>2</v>
      </c>
      <c r="D22" s="255" t="s">
        <v>177</v>
      </c>
      <c r="E22" s="222" t="s">
        <v>597</v>
      </c>
      <c r="F22" s="222" t="s">
        <v>603</v>
      </c>
      <c r="G22" s="49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1.446</v>
      </c>
      <c r="K49" s="212">
        <v>0</v>
      </c>
      <c r="L49" s="212">
        <v>0</v>
      </c>
      <c r="M49" s="212">
        <v>0</v>
      </c>
      <c r="N49" s="212">
        <f t="shared" si="11"/>
        <v>0</v>
      </c>
      <c r="O49" s="212">
        <f t="shared" si="11"/>
        <v>0</v>
      </c>
      <c r="P49" s="212">
        <v>0</v>
      </c>
      <c r="Q49" s="212">
        <v>0</v>
      </c>
      <c r="R49" s="212">
        <v>0</v>
      </c>
      <c r="S49" s="212">
        <v>0</v>
      </c>
      <c r="T49" s="211">
        <f t="shared" si="4"/>
        <v>0</v>
      </c>
      <c r="U49" s="211">
        <f t="shared" si="5"/>
        <v>1.446</v>
      </c>
    </row>
    <row r="50" spans="1:21" ht="18.75" x14ac:dyDescent="0.25">
      <c r="A50" s="68" t="s">
        <v>135</v>
      </c>
      <c r="B50" s="67" t="s">
        <v>628</v>
      </c>
      <c r="C50" s="211">
        <v>0</v>
      </c>
      <c r="D50" s="211">
        <v>0</v>
      </c>
      <c r="E50" s="223">
        <v>0</v>
      </c>
      <c r="F50" s="223">
        <v>0</v>
      </c>
      <c r="G50" s="212">
        <v>0</v>
      </c>
      <c r="H50" s="212">
        <v>0</v>
      </c>
      <c r="I50" s="212">
        <v>0</v>
      </c>
      <c r="J50" s="212">
        <v>2</v>
      </c>
      <c r="K50" s="212">
        <v>0</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3.1429999999999998</v>
      </c>
      <c r="K52" s="212">
        <v>0</v>
      </c>
      <c r="L52" s="212">
        <v>0</v>
      </c>
      <c r="M52" s="212">
        <v>0</v>
      </c>
      <c r="N52" s="212">
        <v>0</v>
      </c>
      <c r="O52" s="212">
        <f>N52</f>
        <v>0</v>
      </c>
      <c r="P52" s="212">
        <v>0</v>
      </c>
      <c r="Q52" s="212">
        <v>0</v>
      </c>
      <c r="R52" s="212">
        <v>0</v>
      </c>
      <c r="S52" s="212">
        <v>0</v>
      </c>
      <c r="T52" s="211">
        <f t="shared" si="4"/>
        <v>0</v>
      </c>
      <c r="U52" s="211">
        <f t="shared" si="5"/>
        <v>3.1429999999999998</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v>
      </c>
      <c r="K54" s="2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 si="13">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1.446</v>
      </c>
      <c r="K56" s="212">
        <v>0</v>
      </c>
      <c r="L56" s="212">
        <v>0</v>
      </c>
      <c r="M56" s="212">
        <v>0</v>
      </c>
      <c r="N56" s="212">
        <f>N47+N48+N49</f>
        <v>0</v>
      </c>
      <c r="O56" s="212">
        <f>O47+O48+O49</f>
        <v>0</v>
      </c>
      <c r="P56" s="212">
        <v>0</v>
      </c>
      <c r="Q56" s="212">
        <v>0</v>
      </c>
      <c r="R56" s="212">
        <v>0</v>
      </c>
      <c r="S56" s="212">
        <v>0</v>
      </c>
      <c r="T56" s="211">
        <f t="shared" si="4"/>
        <v>0</v>
      </c>
      <c r="U56" s="211">
        <f t="shared" si="5"/>
        <v>1.446</v>
      </c>
    </row>
    <row r="57" spans="1:21" ht="18.75" x14ac:dyDescent="0.25">
      <c r="A57" s="68" t="s">
        <v>127</v>
      </c>
      <c r="B57" s="67" t="s">
        <v>628</v>
      </c>
      <c r="C57" s="211">
        <v>0</v>
      </c>
      <c r="D57" s="211">
        <v>0</v>
      </c>
      <c r="E57" s="223">
        <v>0</v>
      </c>
      <c r="F57" s="223">
        <v>0</v>
      </c>
      <c r="G57" s="212">
        <v>0</v>
      </c>
      <c r="H57" s="212">
        <v>0</v>
      </c>
      <c r="I57" s="212">
        <v>0</v>
      </c>
      <c r="J57" s="212">
        <f>J50</f>
        <v>2</v>
      </c>
      <c r="K57" s="212">
        <v>0</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4"/>
      <c r="C66" s="504"/>
      <c r="D66" s="504"/>
      <c r="E66" s="504"/>
      <c r="F66" s="504"/>
      <c r="G66" s="504"/>
      <c r="H66" s="504"/>
      <c r="I66" s="504"/>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6"/>
      <c r="C68" s="506"/>
      <c r="D68" s="506"/>
      <c r="E68" s="506"/>
      <c r="F68" s="506"/>
      <c r="G68" s="506"/>
      <c r="H68" s="506"/>
      <c r="I68" s="506"/>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4"/>
      <c r="C70" s="504"/>
      <c r="D70" s="504"/>
      <c r="E70" s="504"/>
      <c r="F70" s="504"/>
      <c r="G70" s="504"/>
      <c r="H70" s="504"/>
      <c r="I70" s="504"/>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4"/>
      <c r="C72" s="504"/>
      <c r="D72" s="504"/>
      <c r="E72" s="504"/>
      <c r="F72" s="504"/>
      <c r="G72" s="504"/>
      <c r="H72" s="504"/>
      <c r="I72" s="504"/>
      <c r="J72" s="258"/>
      <c r="K72" s="258"/>
      <c r="L72" s="58"/>
      <c r="M72" s="58"/>
      <c r="N72" s="61"/>
      <c r="O72" s="58"/>
      <c r="P72" s="58"/>
      <c r="Q72" s="58"/>
      <c r="R72" s="58"/>
      <c r="S72" s="58"/>
      <c r="T72" s="58"/>
    </row>
    <row r="73" spans="1:20" ht="32.25" customHeight="1" x14ac:dyDescent="0.25">
      <c r="A73" s="58"/>
      <c r="B73" s="506"/>
      <c r="C73" s="506"/>
      <c r="D73" s="506"/>
      <c r="E73" s="506"/>
      <c r="F73" s="506"/>
      <c r="G73" s="506"/>
      <c r="H73" s="506"/>
      <c r="I73" s="506"/>
      <c r="J73" s="259"/>
      <c r="K73" s="259"/>
      <c r="L73" s="58"/>
      <c r="M73" s="58"/>
      <c r="N73" s="58"/>
      <c r="O73" s="58"/>
      <c r="P73" s="58"/>
      <c r="Q73" s="58"/>
      <c r="R73" s="58"/>
      <c r="S73" s="58"/>
      <c r="T73" s="58"/>
    </row>
    <row r="74" spans="1:20" ht="51.75" customHeight="1" x14ac:dyDescent="0.25">
      <c r="A74" s="58"/>
      <c r="B74" s="504"/>
      <c r="C74" s="504"/>
      <c r="D74" s="504"/>
      <c r="E74" s="504"/>
      <c r="F74" s="504"/>
      <c r="G74" s="504"/>
      <c r="H74" s="504"/>
      <c r="I74" s="504"/>
      <c r="J74" s="258"/>
      <c r="K74" s="258"/>
      <c r="L74" s="58"/>
      <c r="M74" s="58"/>
      <c r="N74" s="58"/>
      <c r="O74" s="58"/>
      <c r="P74" s="58"/>
      <c r="Q74" s="58"/>
      <c r="R74" s="58"/>
      <c r="S74" s="58"/>
      <c r="T74" s="58"/>
    </row>
    <row r="75" spans="1:20" ht="21.75" customHeight="1" x14ac:dyDescent="0.25">
      <c r="A75" s="58"/>
      <c r="B75" s="507"/>
      <c r="C75" s="507"/>
      <c r="D75" s="507"/>
      <c r="E75" s="507"/>
      <c r="F75" s="507"/>
      <c r="G75" s="507"/>
      <c r="H75" s="507"/>
      <c r="I75" s="507"/>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5"/>
      <c r="C77" s="505"/>
      <c r="D77" s="505"/>
      <c r="E77" s="505"/>
      <c r="F77" s="505"/>
      <c r="G77" s="505"/>
      <c r="H77" s="505"/>
      <c r="I77" s="505"/>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29" priority="43"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28" priority="42" operator="notEqual">
      <formula>0</formula>
    </cfRule>
  </conditionalFormatting>
  <conditionalFormatting sqref="C24:D28 C46:D53 C45 C55:D64 C54 C30:D44 C29">
    <cfRule type="cellIs" dxfId="27" priority="41" operator="notEqual">
      <formula>0</formula>
    </cfRule>
  </conditionalFormatting>
  <conditionalFormatting sqref="J27:K29">
    <cfRule type="cellIs" dxfId="26" priority="40" operator="notEqual">
      <formula>0</formula>
    </cfRule>
  </conditionalFormatting>
  <conditionalFormatting sqref="T24:U64">
    <cfRule type="cellIs" dxfId="25" priority="39" operator="notEqual">
      <formula>0</formula>
    </cfRule>
  </conditionalFormatting>
  <conditionalFormatting sqref="L52">
    <cfRule type="cellIs" dxfId="24" priority="38" operator="notEqual">
      <formula>0</formula>
    </cfRule>
  </conditionalFormatting>
  <conditionalFormatting sqref="J41">
    <cfRule type="cellIs" dxfId="23" priority="37"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7" sqref="L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L_140-156</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Приобретение электросетевого комплекса в г.Калининграде, ул.Черниговская 19-А,Б,В,Г,Д,Е,Ж</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4"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4" customFormat="1" x14ac:dyDescent="0.25">
      <c r="A21" s="522" t="s">
        <v>486</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4" customFormat="1" ht="58.5" customHeight="1" x14ac:dyDescent="0.25">
      <c r="A22" s="513" t="s">
        <v>50</v>
      </c>
      <c r="B22" s="524" t="s">
        <v>22</v>
      </c>
      <c r="C22" s="513" t="s">
        <v>49</v>
      </c>
      <c r="D22" s="513" t="s">
        <v>48</v>
      </c>
      <c r="E22" s="527" t="s">
        <v>496</v>
      </c>
      <c r="F22" s="528"/>
      <c r="G22" s="528"/>
      <c r="H22" s="528"/>
      <c r="I22" s="528"/>
      <c r="J22" s="528"/>
      <c r="K22" s="528"/>
      <c r="L22" s="529"/>
      <c r="M22" s="513" t="s">
        <v>47</v>
      </c>
      <c r="N22" s="513" t="s">
        <v>46</v>
      </c>
      <c r="O22" s="513" t="s">
        <v>45</v>
      </c>
      <c r="P22" s="508" t="s">
        <v>253</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4" customFormat="1" ht="64.5" customHeight="1" x14ac:dyDescent="0.25">
      <c r="A23" s="523"/>
      <c r="B23" s="525"/>
      <c r="C23" s="523"/>
      <c r="D23" s="523"/>
      <c r="E23" s="518" t="s">
        <v>21</v>
      </c>
      <c r="F23" s="509" t="s">
        <v>125</v>
      </c>
      <c r="G23" s="509" t="s">
        <v>124</v>
      </c>
      <c r="H23" s="509" t="s">
        <v>123</v>
      </c>
      <c r="I23" s="511" t="s">
        <v>407</v>
      </c>
      <c r="J23" s="511" t="s">
        <v>408</v>
      </c>
      <c r="K23" s="511" t="s">
        <v>409</v>
      </c>
      <c r="L23" s="509" t="s">
        <v>598</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4"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30" t="s">
        <v>11</v>
      </c>
      <c r="AG24" s="130" t="s">
        <v>10</v>
      </c>
      <c r="AH24" s="131" t="s">
        <v>2</v>
      </c>
      <c r="AI24" s="131" t="s">
        <v>9</v>
      </c>
      <c r="AJ24" s="514"/>
      <c r="AK24" s="514"/>
      <c r="AL24" s="514"/>
      <c r="AM24" s="514"/>
      <c r="AN24" s="514"/>
      <c r="AO24" s="514"/>
      <c r="AP24" s="514"/>
      <c r="AQ24" s="532"/>
      <c r="AR24" s="508"/>
      <c r="AS24" s="508"/>
      <c r="AT24" s="508"/>
      <c r="AU24" s="508"/>
      <c r="AV24" s="517"/>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44247</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1.446</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28" zoomScale="90" zoomScaleNormal="90" zoomScaleSheetLayoutView="90" workbookViewId="0">
      <selection activeCell="A51" sqref="A51: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9" t="str">
        <f>'1. паспорт местоположение'!A5:C5</f>
        <v>Год раскрытия информации: 2022 год</v>
      </c>
      <c r="B5" s="539"/>
      <c r="C5" s="76"/>
      <c r="D5" s="76"/>
      <c r="E5" s="76"/>
      <c r="F5" s="76"/>
      <c r="G5" s="76"/>
      <c r="H5" s="76"/>
    </row>
    <row r="6" spans="1:8" ht="18.75" x14ac:dyDescent="0.3">
      <c r="A6" s="135"/>
      <c r="B6" s="135"/>
      <c r="C6" s="135"/>
      <c r="D6" s="135"/>
      <c r="E6" s="135"/>
      <c r="F6" s="135"/>
      <c r="G6" s="135"/>
      <c r="H6" s="135"/>
    </row>
    <row r="7" spans="1:8" ht="18.75" x14ac:dyDescent="0.25">
      <c r="A7" s="415" t="s">
        <v>7</v>
      </c>
      <c r="B7" s="415"/>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20" t="s">
        <v>6</v>
      </c>
      <c r="B10" s="420"/>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L_140-156</v>
      </c>
      <c r="B12" s="416"/>
      <c r="C12" s="132"/>
      <c r="D12" s="132"/>
      <c r="E12" s="132"/>
      <c r="F12" s="132"/>
      <c r="G12" s="132"/>
      <c r="H12" s="132"/>
    </row>
    <row r="13" spans="1:8" x14ac:dyDescent="0.25">
      <c r="A13" s="420" t="s">
        <v>5</v>
      </c>
      <c r="B13" s="420"/>
      <c r="C13" s="133"/>
      <c r="D13" s="133"/>
      <c r="E13" s="133"/>
      <c r="F13" s="133"/>
      <c r="G13" s="133"/>
      <c r="H13" s="133"/>
    </row>
    <row r="14" spans="1:8" ht="18.75" x14ac:dyDescent="0.25">
      <c r="A14" s="9"/>
      <c r="B14" s="9"/>
      <c r="C14" s="9"/>
      <c r="D14" s="9"/>
      <c r="E14" s="9"/>
      <c r="F14" s="9"/>
      <c r="G14" s="9"/>
      <c r="H14" s="9"/>
    </row>
    <row r="15" spans="1:8" x14ac:dyDescent="0.25">
      <c r="A15" s="536" t="str">
        <f>'1. паспорт местоположение'!A15:C15</f>
        <v>Приобретение электросетевого комплекса в г.Калининграде, ул.Черниговская 19-А,Б,В,Г,Д,Е,Ж</v>
      </c>
      <c r="B15" s="536"/>
      <c r="C15" s="132"/>
      <c r="D15" s="132"/>
      <c r="E15" s="132"/>
      <c r="F15" s="132"/>
      <c r="G15" s="132"/>
      <c r="H15" s="132"/>
    </row>
    <row r="16" spans="1:8" x14ac:dyDescent="0.25">
      <c r="A16" s="420" t="s">
        <v>4</v>
      </c>
      <c r="B16" s="420"/>
      <c r="C16" s="133"/>
      <c r="D16" s="133"/>
      <c r="E16" s="133"/>
      <c r="F16" s="133"/>
      <c r="G16" s="133"/>
      <c r="H16" s="133"/>
    </row>
    <row r="17" spans="1:3" x14ac:dyDescent="0.25">
      <c r="B17" s="108"/>
    </row>
    <row r="18" spans="1:3" x14ac:dyDescent="0.25">
      <c r="A18" s="537" t="s">
        <v>487</v>
      </c>
      <c r="B18" s="538"/>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ул.Черниговская 19-А,Б,В,Г,Д,Е,Ж</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1.446 (1.446)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608</v>
      </c>
      <c r="B27" s="227">
        <f>'6.2. Паспорт фин осв ввод'!U52</f>
        <v>3.1429999999999998</v>
      </c>
    </row>
    <row r="28" spans="1:3" ht="16.5" thickBot="1" x14ac:dyDescent="0.3">
      <c r="A28" s="198" t="s">
        <v>364</v>
      </c>
      <c r="B28" s="198" t="s">
        <v>596</v>
      </c>
    </row>
    <row r="29" spans="1:3" ht="29.25" thickBot="1" x14ac:dyDescent="0.3">
      <c r="A29" s="120" t="s">
        <v>527</v>
      </c>
      <c r="B29" s="227">
        <f>B30</f>
        <v>3.1429999999999998</v>
      </c>
    </row>
    <row r="30" spans="1:3" ht="29.25" thickBot="1" x14ac:dyDescent="0.3">
      <c r="A30" s="120" t="s">
        <v>528</v>
      </c>
      <c r="B30" s="227">
        <f>B32+B41+B50</f>
        <v>3.1429999999999998</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3.1429999999999998</v>
      </c>
    </row>
    <row r="51" spans="1:3" ht="30.75" thickBot="1" x14ac:dyDescent="0.3">
      <c r="A51" s="401" t="str">
        <f>CONCATENATE('3.3 паспорт описание'!C27," в ценах 2021 года без НДС, млн. руб.")</f>
        <v>Договор безвозмездной передачи № 187 от 20.02.2021 с гр.Балаховским Р.Н. в ценах 2021 года без НДС, млн. руб.</v>
      </c>
      <c r="B51" s="402">
        <f>'5. анализ эконом эфф'!B122</f>
        <v>3.1429999999999998</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187 от 20.02.2021 с гр.Балаховским Р.Н.</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3" t="s">
        <v>522</v>
      </c>
    </row>
    <row r="86" spans="1:2" x14ac:dyDescent="0.25">
      <c r="A86" s="118" t="s">
        <v>399</v>
      </c>
      <c r="B86" s="534"/>
    </row>
    <row r="87" spans="1:2" x14ac:dyDescent="0.25">
      <c r="A87" s="118" t="s">
        <v>400</v>
      </c>
      <c r="B87" s="534"/>
    </row>
    <row r="88" spans="1:2" x14ac:dyDescent="0.25">
      <c r="A88" s="118" t="s">
        <v>401</v>
      </c>
      <c r="B88" s="534"/>
    </row>
    <row r="89" spans="1:2" x14ac:dyDescent="0.25">
      <c r="A89" s="118" t="s">
        <v>402</v>
      </c>
      <c r="B89" s="534"/>
    </row>
    <row r="90" spans="1:2" ht="16.5" thickBot="1" x14ac:dyDescent="0.3">
      <c r="A90" s="125" t="s">
        <v>403</v>
      </c>
      <c r="B90" s="535"/>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5" t="s">
        <v>7</v>
      </c>
      <c r="B6" s="415"/>
      <c r="C6" s="415"/>
      <c r="D6" s="415"/>
      <c r="E6" s="415"/>
      <c r="F6" s="415"/>
      <c r="G6" s="415"/>
      <c r="H6" s="415"/>
      <c r="I6" s="415"/>
      <c r="J6" s="415"/>
      <c r="K6" s="415"/>
      <c r="L6" s="415"/>
      <c r="M6" s="415"/>
      <c r="N6" s="415"/>
      <c r="O6" s="415"/>
      <c r="P6" s="415"/>
      <c r="Q6" s="415"/>
      <c r="R6" s="415"/>
      <c r="S6" s="415"/>
      <c r="T6" s="11"/>
      <c r="U6" s="11"/>
      <c r="V6" s="11"/>
      <c r="W6" s="11"/>
      <c r="X6" s="11"/>
      <c r="Y6" s="11"/>
      <c r="Z6" s="11"/>
      <c r="AA6" s="11"/>
      <c r="AB6" s="11"/>
    </row>
    <row r="7" spans="1:28" s="10" customFormat="1" ht="18.75" x14ac:dyDescent="0.2">
      <c r="A7" s="415"/>
      <c r="B7" s="415"/>
      <c r="C7" s="415"/>
      <c r="D7" s="415"/>
      <c r="E7" s="415"/>
      <c r="F7" s="415"/>
      <c r="G7" s="415"/>
      <c r="H7" s="415"/>
      <c r="I7" s="415"/>
      <c r="J7" s="415"/>
      <c r="K7" s="415"/>
      <c r="L7" s="415"/>
      <c r="M7" s="415"/>
      <c r="N7" s="415"/>
      <c r="O7" s="415"/>
      <c r="P7" s="415"/>
      <c r="Q7" s="415"/>
      <c r="R7" s="415"/>
      <c r="S7" s="415"/>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20" t="s">
        <v>6</v>
      </c>
      <c r="B9" s="420"/>
      <c r="C9" s="420"/>
      <c r="D9" s="420"/>
      <c r="E9" s="420"/>
      <c r="F9" s="420"/>
      <c r="G9" s="420"/>
      <c r="H9" s="420"/>
      <c r="I9" s="420"/>
      <c r="J9" s="420"/>
      <c r="K9" s="420"/>
      <c r="L9" s="420"/>
      <c r="M9" s="420"/>
      <c r="N9" s="420"/>
      <c r="O9" s="420"/>
      <c r="P9" s="420"/>
      <c r="Q9" s="420"/>
      <c r="R9" s="420"/>
      <c r="S9" s="420"/>
      <c r="T9" s="11"/>
      <c r="U9" s="11"/>
      <c r="V9" s="11"/>
      <c r="W9" s="11"/>
      <c r="X9" s="11"/>
      <c r="Y9" s="11"/>
      <c r="Z9" s="11"/>
      <c r="AA9" s="11"/>
      <c r="AB9" s="11"/>
    </row>
    <row r="10" spans="1:28" s="10" customFormat="1" ht="18.75" x14ac:dyDescent="0.2">
      <c r="A10" s="415"/>
      <c r="B10" s="415"/>
      <c r="C10" s="415"/>
      <c r="D10" s="415"/>
      <c r="E10" s="415"/>
      <c r="F10" s="415"/>
      <c r="G10" s="415"/>
      <c r="H10" s="415"/>
      <c r="I10" s="415"/>
      <c r="J10" s="415"/>
      <c r="K10" s="415"/>
      <c r="L10" s="415"/>
      <c r="M10" s="415"/>
      <c r="N10" s="415"/>
      <c r="O10" s="415"/>
      <c r="P10" s="415"/>
      <c r="Q10" s="415"/>
      <c r="R10" s="415"/>
      <c r="S10" s="415"/>
      <c r="T10" s="11"/>
      <c r="U10" s="11"/>
      <c r="V10" s="11"/>
      <c r="W10" s="11"/>
      <c r="X10" s="11"/>
      <c r="Y10" s="11"/>
      <c r="Z10" s="11"/>
      <c r="AA10" s="11"/>
      <c r="AB10" s="11"/>
    </row>
    <row r="11" spans="1:28" s="10" customFormat="1" ht="18.75" x14ac:dyDescent="0.2">
      <c r="A11" s="416" t="str">
        <f>'1. паспорт местоположение'!A12:C12</f>
        <v>L_140-156</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1"/>
      <c r="U12" s="11"/>
      <c r="V12" s="11"/>
      <c r="W12" s="11"/>
      <c r="X12" s="11"/>
      <c r="Y12" s="11"/>
      <c r="Z12" s="11"/>
      <c r="AA12" s="11"/>
      <c r="AB12" s="11"/>
    </row>
    <row r="13" spans="1:28" s="7"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в г.Калининграде, ул.Черниговская 19-А,Б,В,Г,Д,Е,Ж</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4"/>
      <c r="U15" s="4"/>
      <c r="V15" s="4"/>
      <c r="W15" s="4"/>
      <c r="X15" s="4"/>
      <c r="Y15" s="4"/>
      <c r="Z15" s="4"/>
      <c r="AA15" s="4"/>
      <c r="AB15" s="4"/>
    </row>
    <row r="16" spans="1:28" s="2"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3"/>
      <c r="U16" s="3"/>
      <c r="V16" s="3"/>
      <c r="W16" s="3"/>
      <c r="X16" s="3"/>
      <c r="Y16" s="3"/>
    </row>
    <row r="17" spans="1:28" s="2" customFormat="1" ht="45.75" customHeight="1" x14ac:dyDescent="0.2">
      <c r="A17" s="423" t="s">
        <v>462</v>
      </c>
      <c r="B17" s="423"/>
      <c r="C17" s="423"/>
      <c r="D17" s="423"/>
      <c r="E17" s="423"/>
      <c r="F17" s="423"/>
      <c r="G17" s="423"/>
      <c r="H17" s="423"/>
      <c r="I17" s="423"/>
      <c r="J17" s="423"/>
      <c r="K17" s="423"/>
      <c r="L17" s="423"/>
      <c r="M17" s="423"/>
      <c r="N17" s="423"/>
      <c r="O17" s="423"/>
      <c r="P17" s="423"/>
      <c r="Q17" s="423"/>
      <c r="R17" s="423"/>
      <c r="S17" s="423"/>
      <c r="T17" s="5"/>
      <c r="U17" s="5"/>
      <c r="V17" s="5"/>
      <c r="W17" s="5"/>
      <c r="X17" s="5"/>
      <c r="Y17" s="5"/>
      <c r="Z17" s="5"/>
      <c r="AA17" s="5"/>
      <c r="AB17" s="5"/>
    </row>
    <row r="18" spans="1:28"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3"/>
      <c r="U18" s="3"/>
      <c r="V18" s="3"/>
      <c r="W18" s="3"/>
      <c r="X18" s="3"/>
      <c r="Y18" s="3"/>
    </row>
    <row r="19" spans="1:28" s="2" customFormat="1" ht="54" customHeight="1" x14ac:dyDescent="0.2">
      <c r="A19" s="414" t="s">
        <v>3</v>
      </c>
      <c r="B19" s="414" t="s">
        <v>94</v>
      </c>
      <c r="C19" s="417" t="s">
        <v>358</v>
      </c>
      <c r="D19" s="414" t="s">
        <v>357</v>
      </c>
      <c r="E19" s="414" t="s">
        <v>93</v>
      </c>
      <c r="F19" s="414" t="s">
        <v>92</v>
      </c>
      <c r="G19" s="414" t="s">
        <v>353</v>
      </c>
      <c r="H19" s="414" t="s">
        <v>91</v>
      </c>
      <c r="I19" s="414" t="s">
        <v>90</v>
      </c>
      <c r="J19" s="414" t="s">
        <v>89</v>
      </c>
      <c r="K19" s="414" t="s">
        <v>88</v>
      </c>
      <c r="L19" s="414" t="s">
        <v>87</v>
      </c>
      <c r="M19" s="414" t="s">
        <v>86</v>
      </c>
      <c r="N19" s="414" t="s">
        <v>85</v>
      </c>
      <c r="O19" s="414" t="s">
        <v>84</v>
      </c>
      <c r="P19" s="414" t="s">
        <v>83</v>
      </c>
      <c r="Q19" s="414" t="s">
        <v>356</v>
      </c>
      <c r="R19" s="414"/>
      <c r="S19" s="419" t="s">
        <v>456</v>
      </c>
      <c r="T19" s="3"/>
      <c r="U19" s="3"/>
      <c r="V19" s="3"/>
      <c r="W19" s="3"/>
      <c r="X19" s="3"/>
      <c r="Y19" s="3"/>
    </row>
    <row r="20" spans="1:28" s="2" customFormat="1" ht="180.75" customHeight="1" x14ac:dyDescent="0.2">
      <c r="A20" s="414"/>
      <c r="B20" s="414"/>
      <c r="C20" s="418"/>
      <c r="D20" s="414"/>
      <c r="E20" s="414"/>
      <c r="F20" s="414"/>
      <c r="G20" s="414"/>
      <c r="H20" s="414"/>
      <c r="I20" s="414"/>
      <c r="J20" s="414"/>
      <c r="K20" s="414"/>
      <c r="L20" s="414"/>
      <c r="M20" s="414"/>
      <c r="N20" s="414"/>
      <c r="O20" s="414"/>
      <c r="P20" s="414"/>
      <c r="Q20" s="38" t="s">
        <v>354</v>
      </c>
      <c r="R20" s="39" t="s">
        <v>355</v>
      </c>
      <c r="S20" s="419"/>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0"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0"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0" customFormat="1" ht="18.75" customHeight="1" x14ac:dyDescent="0.2">
      <c r="A13" s="416" t="str">
        <f>'1. паспорт местоположение'!A12:C12</f>
        <v>L_140-156</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7"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2" customFormat="1" ht="12" x14ac:dyDescent="0.2">
      <c r="A16" s="416" t="str">
        <f>'1. паспорт местоположение'!A15</f>
        <v>Приобретение электросетевого комплекса в г.Калининграде, ул.Черниговская 19-А,Б,В,Г,Д,Е,Ж</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2" customFormat="1" ht="15" customHeight="1" x14ac:dyDescent="0.2">
      <c r="A19" s="439" t="s">
        <v>467</v>
      </c>
      <c r="B19" s="439"/>
      <c r="C19" s="439"/>
      <c r="D19" s="439"/>
      <c r="E19" s="439"/>
      <c r="F19" s="439"/>
      <c r="G19" s="439"/>
      <c r="H19" s="439"/>
      <c r="I19" s="439"/>
      <c r="J19" s="439"/>
      <c r="K19" s="439"/>
      <c r="L19" s="439"/>
      <c r="M19" s="439"/>
      <c r="N19" s="439"/>
      <c r="O19" s="439"/>
      <c r="P19" s="439"/>
      <c r="Q19" s="439"/>
      <c r="R19" s="439"/>
      <c r="S19" s="439"/>
      <c r="T19" s="439"/>
    </row>
    <row r="20" spans="1:113" s="54"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33" t="s">
        <v>3</v>
      </c>
      <c r="B21" s="426" t="s">
        <v>217</v>
      </c>
      <c r="C21" s="427"/>
      <c r="D21" s="430" t="s">
        <v>116</v>
      </c>
      <c r="E21" s="426" t="s">
        <v>495</v>
      </c>
      <c r="F21" s="427"/>
      <c r="G21" s="426" t="s">
        <v>267</v>
      </c>
      <c r="H21" s="427"/>
      <c r="I21" s="426" t="s">
        <v>115</v>
      </c>
      <c r="J21" s="427"/>
      <c r="K21" s="430" t="s">
        <v>114</v>
      </c>
      <c r="L21" s="426" t="s">
        <v>113</v>
      </c>
      <c r="M21" s="427"/>
      <c r="N21" s="426" t="s">
        <v>492</v>
      </c>
      <c r="O21" s="427"/>
      <c r="P21" s="430" t="s">
        <v>112</v>
      </c>
      <c r="Q21" s="436" t="s">
        <v>111</v>
      </c>
      <c r="R21" s="437"/>
      <c r="S21" s="436" t="s">
        <v>110</v>
      </c>
      <c r="T21" s="438"/>
    </row>
    <row r="22" spans="1:113" ht="204.75" customHeight="1" x14ac:dyDescent="0.25">
      <c r="A22" s="434"/>
      <c r="B22" s="428"/>
      <c r="C22" s="429"/>
      <c r="D22" s="432"/>
      <c r="E22" s="428"/>
      <c r="F22" s="429"/>
      <c r="G22" s="428"/>
      <c r="H22" s="429"/>
      <c r="I22" s="428"/>
      <c r="J22" s="429"/>
      <c r="K22" s="431"/>
      <c r="L22" s="428"/>
      <c r="M22" s="429"/>
      <c r="N22" s="428"/>
      <c r="O22" s="429"/>
      <c r="P22" s="431"/>
      <c r="Q22" s="100" t="s">
        <v>109</v>
      </c>
      <c r="R22" s="100" t="s">
        <v>466</v>
      </c>
      <c r="S22" s="100" t="s">
        <v>108</v>
      </c>
      <c r="T22" s="100" t="s">
        <v>107</v>
      </c>
    </row>
    <row r="23" spans="1:113" ht="51.75" customHeight="1" x14ac:dyDescent="0.25">
      <c r="A23" s="435"/>
      <c r="B23" s="145" t="s">
        <v>105</v>
      </c>
      <c r="C23" s="145" t="s">
        <v>106</v>
      </c>
      <c r="D23" s="43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5" t="s">
        <v>501</v>
      </c>
      <c r="C28" s="425"/>
      <c r="D28" s="425"/>
      <c r="E28" s="425"/>
      <c r="F28" s="425"/>
      <c r="G28" s="425"/>
      <c r="H28" s="425"/>
      <c r="I28" s="425"/>
      <c r="J28" s="425"/>
      <c r="K28" s="425"/>
      <c r="L28" s="425"/>
      <c r="M28" s="425"/>
      <c r="N28" s="425"/>
      <c r="O28" s="425"/>
      <c r="P28" s="425"/>
      <c r="Q28" s="425"/>
      <c r="R28" s="425"/>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view="pageBreakPreview" topLeftCell="A23" zoomScale="80" zoomScaleSheetLayoutView="80" workbookViewId="0">
      <selection activeCell="P43" sqref="P43"/>
    </sheetView>
  </sheetViews>
  <sheetFormatPr defaultColWidth="10.7109375" defaultRowHeight="15.75" x14ac:dyDescent="0.25"/>
  <cols>
    <col min="1" max="1" width="10.7109375" style="240"/>
    <col min="2" max="2" width="13.140625" style="46" customWidth="1"/>
    <col min="3" max="3" width="29.28515625" style="46" customWidth="1"/>
    <col min="4" max="4" width="13.140625" style="46" customWidth="1"/>
    <col min="5" max="5" width="29.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5" t="s">
        <v>7</v>
      </c>
      <c r="F7" s="415"/>
      <c r="G7" s="415"/>
      <c r="H7" s="415"/>
      <c r="I7" s="415"/>
      <c r="J7" s="415"/>
      <c r="K7" s="415"/>
      <c r="L7" s="415"/>
      <c r="M7" s="415"/>
      <c r="N7" s="415"/>
      <c r="O7" s="415"/>
      <c r="P7" s="415"/>
      <c r="Q7" s="415"/>
      <c r="R7" s="415"/>
      <c r="S7" s="415"/>
      <c r="T7" s="415"/>
      <c r="U7" s="415"/>
      <c r="V7" s="415"/>
      <c r="W7" s="415"/>
      <c r="X7" s="415"/>
      <c r="Y7" s="415"/>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1"/>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6" t="str">
        <f>'1. паспорт местоположение'!A12</f>
        <v>L_140-156</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1"/>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6" t="str">
        <f>'1. паспорт местоположение'!A15</f>
        <v>Приобретение электросетевого комплекса в г.Калининграде, ул.Черниговская 19-А,Б,В,Г,Д,Е,Ж</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3"/>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469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4" customFormat="1" ht="21" customHeight="1" x14ac:dyDescent="0.25">
      <c r="A20" s="244"/>
    </row>
    <row r="21" spans="1:27" ht="15.75" customHeight="1" x14ac:dyDescent="0.25">
      <c r="A21" s="441" t="s">
        <v>3</v>
      </c>
      <c r="B21" s="444" t="s">
        <v>476</v>
      </c>
      <c r="C21" s="445"/>
      <c r="D21" s="444" t="s">
        <v>478</v>
      </c>
      <c r="E21" s="445"/>
      <c r="F21" s="436" t="s">
        <v>88</v>
      </c>
      <c r="G21" s="438"/>
      <c r="H21" s="438"/>
      <c r="I21" s="437"/>
      <c r="J21" s="441" t="s">
        <v>479</v>
      </c>
      <c r="K21" s="444" t="s">
        <v>480</v>
      </c>
      <c r="L21" s="445"/>
      <c r="M21" s="444" t="s">
        <v>481</v>
      </c>
      <c r="N21" s="445"/>
      <c r="O21" s="444" t="s">
        <v>468</v>
      </c>
      <c r="P21" s="445"/>
      <c r="Q21" s="444" t="s">
        <v>121</v>
      </c>
      <c r="R21" s="445"/>
      <c r="S21" s="441" t="s">
        <v>120</v>
      </c>
      <c r="T21" s="441" t="s">
        <v>482</v>
      </c>
      <c r="U21" s="441" t="s">
        <v>477</v>
      </c>
      <c r="V21" s="444" t="s">
        <v>119</v>
      </c>
      <c r="W21" s="445"/>
      <c r="X21" s="436" t="s">
        <v>111</v>
      </c>
      <c r="Y21" s="438"/>
      <c r="Z21" s="436" t="s">
        <v>110</v>
      </c>
      <c r="AA21" s="438"/>
    </row>
    <row r="22" spans="1:27" ht="216" customHeight="1" x14ac:dyDescent="0.25">
      <c r="A22" s="442"/>
      <c r="B22" s="446"/>
      <c r="C22" s="447"/>
      <c r="D22" s="446"/>
      <c r="E22" s="447"/>
      <c r="F22" s="436" t="s">
        <v>118</v>
      </c>
      <c r="G22" s="437"/>
      <c r="H22" s="436" t="s">
        <v>117</v>
      </c>
      <c r="I22" s="437"/>
      <c r="J22" s="443"/>
      <c r="K22" s="446"/>
      <c r="L22" s="447"/>
      <c r="M22" s="446"/>
      <c r="N22" s="447"/>
      <c r="O22" s="446"/>
      <c r="P22" s="447"/>
      <c r="Q22" s="446"/>
      <c r="R22" s="447"/>
      <c r="S22" s="443"/>
      <c r="T22" s="443"/>
      <c r="U22" s="443"/>
      <c r="V22" s="446"/>
      <c r="W22" s="447"/>
      <c r="X22" s="100" t="s">
        <v>109</v>
      </c>
      <c r="Y22" s="100" t="s">
        <v>466</v>
      </c>
      <c r="Z22" s="100" t="s">
        <v>108</v>
      </c>
      <c r="AA22" s="100" t="s">
        <v>107</v>
      </c>
    </row>
    <row r="23" spans="1:27" ht="60" customHeight="1" x14ac:dyDescent="0.25">
      <c r="A23" s="443"/>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2">
        <v>1</v>
      </c>
      <c r="B25" s="232" t="s">
        <v>525</v>
      </c>
      <c r="C25" s="232" t="s">
        <v>611</v>
      </c>
      <c r="D25" s="232" t="s">
        <v>525</v>
      </c>
      <c r="E25" s="232" t="str">
        <f t="shared" ref="E25:E37" si="0">C25</f>
        <v>КЛ-1 0,4 кВ от СП 0,4 (ТП-1334) до ВРУ ж.д.19А</v>
      </c>
      <c r="F25" s="232" t="s">
        <v>525</v>
      </c>
      <c r="G25" s="232">
        <v>0.4</v>
      </c>
      <c r="H25" s="232" t="s">
        <v>525</v>
      </c>
      <c r="I25" s="232">
        <v>0.4</v>
      </c>
      <c r="J25" s="232" t="s">
        <v>525</v>
      </c>
      <c r="K25" s="232" t="s">
        <v>525</v>
      </c>
      <c r="L25" s="232">
        <v>1</v>
      </c>
      <c r="M25" s="232" t="s">
        <v>525</v>
      </c>
      <c r="N25" s="232">
        <v>95</v>
      </c>
      <c r="O25" s="232" t="s">
        <v>525</v>
      </c>
      <c r="P25" s="232" t="s">
        <v>521</v>
      </c>
      <c r="Q25" s="232" t="s">
        <v>525</v>
      </c>
      <c r="R25" s="394">
        <v>7.2999999999999995E-2</v>
      </c>
      <c r="S25" s="232" t="s">
        <v>525</v>
      </c>
      <c r="T25" s="232" t="s">
        <v>525</v>
      </c>
      <c r="U25" s="232" t="s">
        <v>525</v>
      </c>
      <c r="V25" s="232" t="s">
        <v>525</v>
      </c>
      <c r="W25" s="232" t="s">
        <v>600</v>
      </c>
      <c r="X25" s="232" t="s">
        <v>525</v>
      </c>
      <c r="Y25" s="232" t="s">
        <v>525</v>
      </c>
      <c r="Z25" s="232" t="s">
        <v>525</v>
      </c>
      <c r="AA25" s="232" t="s">
        <v>525</v>
      </c>
    </row>
    <row r="26" spans="1:27" s="154" customFormat="1" ht="31.5" x14ac:dyDescent="0.25">
      <c r="A26" s="232">
        <v>2</v>
      </c>
      <c r="B26" s="232" t="s">
        <v>525</v>
      </c>
      <c r="C26" s="232" t="s">
        <v>612</v>
      </c>
      <c r="D26" s="232" t="s">
        <v>525</v>
      </c>
      <c r="E26" s="232" t="str">
        <f t="shared" si="0"/>
        <v>КЛ-2 0,4 кВ от СП 0,4 (ТП-1334) до ВРУ ж.д.19А</v>
      </c>
      <c r="F26" s="232" t="s">
        <v>525</v>
      </c>
      <c r="G26" s="232">
        <v>0.4</v>
      </c>
      <c r="H26" s="232" t="s">
        <v>525</v>
      </c>
      <c r="I26" s="232">
        <v>0.4</v>
      </c>
      <c r="J26" s="232" t="s">
        <v>525</v>
      </c>
      <c r="K26" s="232" t="s">
        <v>525</v>
      </c>
      <c r="L26" s="232">
        <v>1</v>
      </c>
      <c r="M26" s="232" t="s">
        <v>525</v>
      </c>
      <c r="N26" s="232">
        <v>95</v>
      </c>
      <c r="O26" s="232" t="s">
        <v>525</v>
      </c>
      <c r="P26" s="232" t="s">
        <v>521</v>
      </c>
      <c r="Q26" s="232" t="s">
        <v>525</v>
      </c>
      <c r="R26" s="394">
        <v>7.2999999999999995E-2</v>
      </c>
      <c r="S26" s="232" t="s">
        <v>525</v>
      </c>
      <c r="T26" s="232" t="s">
        <v>525</v>
      </c>
      <c r="U26" s="232" t="s">
        <v>525</v>
      </c>
      <c r="V26" s="232" t="s">
        <v>525</v>
      </c>
      <c r="W26" s="232" t="s">
        <v>600</v>
      </c>
      <c r="X26" s="232" t="s">
        <v>525</v>
      </c>
      <c r="Y26" s="232" t="s">
        <v>525</v>
      </c>
      <c r="Z26" s="232" t="s">
        <v>525</v>
      </c>
      <c r="AA26" s="232" t="s">
        <v>525</v>
      </c>
    </row>
    <row r="27" spans="1:27" s="154" customFormat="1" ht="31.5" x14ac:dyDescent="0.25">
      <c r="A27" s="232">
        <v>3</v>
      </c>
      <c r="B27" s="232" t="s">
        <v>525</v>
      </c>
      <c r="C27" s="232" t="s">
        <v>613</v>
      </c>
      <c r="D27" s="232" t="s">
        <v>525</v>
      </c>
      <c r="E27" s="232" t="str">
        <f t="shared" ref="E27:E32" si="1">C27</f>
        <v>КЛ-1 0,4 кВ от СП 0,4 (ТП-1334) до ВРУ ж.д.19Б</v>
      </c>
      <c r="F27" s="232" t="s">
        <v>525</v>
      </c>
      <c r="G27" s="232">
        <v>0.4</v>
      </c>
      <c r="H27" s="232" t="s">
        <v>525</v>
      </c>
      <c r="I27" s="232">
        <v>0.4</v>
      </c>
      <c r="J27" s="232" t="s">
        <v>525</v>
      </c>
      <c r="K27" s="232" t="s">
        <v>525</v>
      </c>
      <c r="L27" s="232">
        <v>1</v>
      </c>
      <c r="M27" s="232" t="s">
        <v>525</v>
      </c>
      <c r="N27" s="232">
        <v>240</v>
      </c>
      <c r="O27" s="232" t="s">
        <v>525</v>
      </c>
      <c r="P27" s="232" t="s">
        <v>521</v>
      </c>
      <c r="Q27" s="232" t="s">
        <v>525</v>
      </c>
      <c r="R27" s="394">
        <v>0.17499999999999999</v>
      </c>
      <c r="S27" s="232" t="s">
        <v>525</v>
      </c>
      <c r="T27" s="232" t="s">
        <v>525</v>
      </c>
      <c r="U27" s="232" t="s">
        <v>525</v>
      </c>
      <c r="V27" s="232" t="s">
        <v>525</v>
      </c>
      <c r="W27" s="232" t="s">
        <v>600</v>
      </c>
      <c r="X27" s="232" t="s">
        <v>525</v>
      </c>
      <c r="Y27" s="232" t="s">
        <v>525</v>
      </c>
      <c r="Z27" s="232" t="s">
        <v>525</v>
      </c>
      <c r="AA27" s="232" t="s">
        <v>525</v>
      </c>
    </row>
    <row r="28" spans="1:27" s="154" customFormat="1" ht="31.5" x14ac:dyDescent="0.25">
      <c r="A28" s="232">
        <v>4</v>
      </c>
      <c r="B28" s="232" t="s">
        <v>525</v>
      </c>
      <c r="C28" s="232" t="s">
        <v>614</v>
      </c>
      <c r="D28" s="232" t="s">
        <v>525</v>
      </c>
      <c r="E28" s="232" t="str">
        <f t="shared" si="1"/>
        <v>КЛ-2 0,4 кВ от СП 0,4 (ТП-1334) до ВРУ ж.д.19Б</v>
      </c>
      <c r="F28" s="232" t="s">
        <v>525</v>
      </c>
      <c r="G28" s="232">
        <v>0.4</v>
      </c>
      <c r="H28" s="232" t="s">
        <v>525</v>
      </c>
      <c r="I28" s="232">
        <v>0.4</v>
      </c>
      <c r="J28" s="232" t="s">
        <v>525</v>
      </c>
      <c r="K28" s="232" t="s">
        <v>525</v>
      </c>
      <c r="L28" s="232">
        <v>1</v>
      </c>
      <c r="M28" s="232" t="s">
        <v>525</v>
      </c>
      <c r="N28" s="232">
        <v>240</v>
      </c>
      <c r="O28" s="232" t="s">
        <v>525</v>
      </c>
      <c r="P28" s="232" t="s">
        <v>521</v>
      </c>
      <c r="Q28" s="232" t="s">
        <v>525</v>
      </c>
      <c r="R28" s="394">
        <v>0.17499999999999999</v>
      </c>
      <c r="S28" s="232" t="s">
        <v>525</v>
      </c>
      <c r="T28" s="232" t="s">
        <v>525</v>
      </c>
      <c r="U28" s="232" t="s">
        <v>525</v>
      </c>
      <c r="V28" s="232" t="s">
        <v>525</v>
      </c>
      <c r="W28" s="232" t="s">
        <v>600</v>
      </c>
      <c r="X28" s="232" t="s">
        <v>525</v>
      </c>
      <c r="Y28" s="232" t="s">
        <v>525</v>
      </c>
      <c r="Z28" s="232" t="s">
        <v>525</v>
      </c>
      <c r="AA28" s="232" t="s">
        <v>525</v>
      </c>
    </row>
    <row r="29" spans="1:27" s="154" customFormat="1" ht="31.5" x14ac:dyDescent="0.25">
      <c r="A29" s="232">
        <v>5</v>
      </c>
      <c r="B29" s="232" t="s">
        <v>525</v>
      </c>
      <c r="C29" s="232" t="s">
        <v>615</v>
      </c>
      <c r="D29" s="232" t="s">
        <v>525</v>
      </c>
      <c r="E29" s="232" t="str">
        <f t="shared" si="1"/>
        <v>КЛ-1 0,4 кВ от ВРУ ж.д.19Б до ВРУ ж.д.19В</v>
      </c>
      <c r="F29" s="232" t="s">
        <v>525</v>
      </c>
      <c r="G29" s="232">
        <v>0.4</v>
      </c>
      <c r="H29" s="232" t="s">
        <v>525</v>
      </c>
      <c r="I29" s="232">
        <v>0.4</v>
      </c>
      <c r="J29" s="232" t="s">
        <v>525</v>
      </c>
      <c r="K29" s="232" t="s">
        <v>525</v>
      </c>
      <c r="L29" s="232">
        <v>1</v>
      </c>
      <c r="M29" s="232" t="s">
        <v>525</v>
      </c>
      <c r="N29" s="232">
        <v>240</v>
      </c>
      <c r="O29" s="232" t="s">
        <v>525</v>
      </c>
      <c r="P29" s="232" t="s">
        <v>521</v>
      </c>
      <c r="Q29" s="232" t="s">
        <v>525</v>
      </c>
      <c r="R29" s="394">
        <v>0.09</v>
      </c>
      <c r="S29" s="232" t="s">
        <v>525</v>
      </c>
      <c r="T29" s="232" t="s">
        <v>525</v>
      </c>
      <c r="U29" s="232" t="s">
        <v>525</v>
      </c>
      <c r="V29" s="232" t="s">
        <v>525</v>
      </c>
      <c r="W29" s="232" t="s">
        <v>600</v>
      </c>
      <c r="X29" s="232" t="s">
        <v>525</v>
      </c>
      <c r="Y29" s="232" t="s">
        <v>525</v>
      </c>
      <c r="Z29" s="232" t="s">
        <v>525</v>
      </c>
      <c r="AA29" s="232" t="s">
        <v>525</v>
      </c>
    </row>
    <row r="30" spans="1:27" s="154" customFormat="1" ht="31.5" x14ac:dyDescent="0.25">
      <c r="A30" s="232">
        <v>6</v>
      </c>
      <c r="B30" s="232" t="s">
        <v>525</v>
      </c>
      <c r="C30" s="232" t="s">
        <v>616</v>
      </c>
      <c r="D30" s="232" t="s">
        <v>525</v>
      </c>
      <c r="E30" s="232" t="str">
        <f t="shared" si="1"/>
        <v>КЛ-2 0,4 кВ от ВРУ ж.д.19Б до ВРУ ж.д.19В</v>
      </c>
      <c r="F30" s="232" t="s">
        <v>525</v>
      </c>
      <c r="G30" s="232">
        <v>0.4</v>
      </c>
      <c r="H30" s="232" t="s">
        <v>525</v>
      </c>
      <c r="I30" s="232">
        <v>0.4</v>
      </c>
      <c r="J30" s="232" t="s">
        <v>525</v>
      </c>
      <c r="K30" s="232" t="s">
        <v>525</v>
      </c>
      <c r="L30" s="232">
        <v>1</v>
      </c>
      <c r="M30" s="232" t="s">
        <v>525</v>
      </c>
      <c r="N30" s="232">
        <v>240</v>
      </c>
      <c r="O30" s="232" t="s">
        <v>525</v>
      </c>
      <c r="P30" s="232" t="s">
        <v>521</v>
      </c>
      <c r="Q30" s="232" t="s">
        <v>525</v>
      </c>
      <c r="R30" s="394">
        <v>0.09</v>
      </c>
      <c r="S30" s="232" t="s">
        <v>525</v>
      </c>
      <c r="T30" s="232" t="s">
        <v>525</v>
      </c>
      <c r="U30" s="232" t="s">
        <v>525</v>
      </c>
      <c r="V30" s="232" t="s">
        <v>525</v>
      </c>
      <c r="W30" s="232" t="s">
        <v>600</v>
      </c>
      <c r="X30" s="232" t="s">
        <v>525</v>
      </c>
      <c r="Y30" s="232" t="s">
        <v>525</v>
      </c>
      <c r="Z30" s="232" t="s">
        <v>525</v>
      </c>
      <c r="AA30" s="232" t="s">
        <v>525</v>
      </c>
    </row>
    <row r="31" spans="1:27" s="154" customFormat="1" ht="31.5" x14ac:dyDescent="0.25">
      <c r="A31" s="232">
        <v>7</v>
      </c>
      <c r="B31" s="232" t="s">
        <v>525</v>
      </c>
      <c r="C31" s="232" t="s">
        <v>617</v>
      </c>
      <c r="D31" s="232" t="s">
        <v>525</v>
      </c>
      <c r="E31" s="232" t="str">
        <f t="shared" si="1"/>
        <v>КЛ-1 0,4 кВ от ВРУ ж.д.19Е до ВРУ ж.д.19Ж</v>
      </c>
      <c r="F31" s="232" t="s">
        <v>525</v>
      </c>
      <c r="G31" s="232">
        <v>0.4</v>
      </c>
      <c r="H31" s="232" t="s">
        <v>525</v>
      </c>
      <c r="I31" s="232">
        <v>0.4</v>
      </c>
      <c r="J31" s="232" t="s">
        <v>525</v>
      </c>
      <c r="K31" s="232" t="s">
        <v>525</v>
      </c>
      <c r="L31" s="232">
        <v>1</v>
      </c>
      <c r="M31" s="232" t="s">
        <v>525</v>
      </c>
      <c r="N31" s="232">
        <v>95</v>
      </c>
      <c r="O31" s="232" t="s">
        <v>525</v>
      </c>
      <c r="P31" s="232" t="s">
        <v>521</v>
      </c>
      <c r="Q31" s="232" t="s">
        <v>525</v>
      </c>
      <c r="R31" s="394">
        <v>0.05</v>
      </c>
      <c r="S31" s="232" t="s">
        <v>525</v>
      </c>
      <c r="T31" s="232" t="s">
        <v>525</v>
      </c>
      <c r="U31" s="232" t="s">
        <v>525</v>
      </c>
      <c r="V31" s="232" t="s">
        <v>525</v>
      </c>
      <c r="W31" s="232" t="s">
        <v>600</v>
      </c>
      <c r="X31" s="232" t="s">
        <v>525</v>
      </c>
      <c r="Y31" s="232" t="s">
        <v>525</v>
      </c>
      <c r="Z31" s="232" t="s">
        <v>525</v>
      </c>
      <c r="AA31" s="232" t="s">
        <v>525</v>
      </c>
    </row>
    <row r="32" spans="1:27" s="154" customFormat="1" ht="31.5" x14ac:dyDescent="0.25">
      <c r="A32" s="232">
        <v>8</v>
      </c>
      <c r="B32" s="232" t="s">
        <v>525</v>
      </c>
      <c r="C32" s="232" t="s">
        <v>618</v>
      </c>
      <c r="D32" s="232" t="s">
        <v>525</v>
      </c>
      <c r="E32" s="232" t="str">
        <f t="shared" si="1"/>
        <v>КЛ-2 0,4 кВ от ВРУ ж.д.19Е до ВРУ ж.д.19Ж</v>
      </c>
      <c r="F32" s="232" t="s">
        <v>525</v>
      </c>
      <c r="G32" s="232">
        <v>0.4</v>
      </c>
      <c r="H32" s="232" t="s">
        <v>525</v>
      </c>
      <c r="I32" s="232">
        <v>0.4</v>
      </c>
      <c r="J32" s="232" t="s">
        <v>525</v>
      </c>
      <c r="K32" s="232" t="s">
        <v>525</v>
      </c>
      <c r="L32" s="232">
        <v>1</v>
      </c>
      <c r="M32" s="232" t="s">
        <v>525</v>
      </c>
      <c r="N32" s="232">
        <v>95</v>
      </c>
      <c r="O32" s="232" t="s">
        <v>525</v>
      </c>
      <c r="P32" s="232" t="s">
        <v>521</v>
      </c>
      <c r="Q32" s="232" t="s">
        <v>525</v>
      </c>
      <c r="R32" s="394">
        <v>0.05</v>
      </c>
      <c r="S32" s="232" t="s">
        <v>525</v>
      </c>
      <c r="T32" s="232" t="s">
        <v>525</v>
      </c>
      <c r="U32" s="232" t="s">
        <v>525</v>
      </c>
      <c r="V32" s="232" t="s">
        <v>525</v>
      </c>
      <c r="W32" s="232" t="s">
        <v>600</v>
      </c>
      <c r="X32" s="232" t="s">
        <v>525</v>
      </c>
      <c r="Y32" s="232" t="s">
        <v>525</v>
      </c>
      <c r="Z32" s="232" t="s">
        <v>525</v>
      </c>
      <c r="AA32" s="232" t="s">
        <v>525</v>
      </c>
    </row>
    <row r="33" spans="1:27" s="154" customFormat="1" ht="31.5" x14ac:dyDescent="0.25">
      <c r="A33" s="232">
        <v>9</v>
      </c>
      <c r="B33" s="232" t="s">
        <v>525</v>
      </c>
      <c r="C33" s="232" t="s">
        <v>619</v>
      </c>
      <c r="D33" s="232" t="s">
        <v>525</v>
      </c>
      <c r="E33" s="232" t="str">
        <f t="shared" si="0"/>
        <v>КЛ-1 0,4 кВ от СП 0,4 (ТП-1334) до ВРУ ж.д.19Г</v>
      </c>
      <c r="F33" s="232" t="s">
        <v>525</v>
      </c>
      <c r="G33" s="232">
        <v>0.4</v>
      </c>
      <c r="H33" s="232" t="s">
        <v>525</v>
      </c>
      <c r="I33" s="232">
        <v>0.4</v>
      </c>
      <c r="J33" s="232" t="s">
        <v>525</v>
      </c>
      <c r="K33" s="232" t="s">
        <v>525</v>
      </c>
      <c r="L33" s="232">
        <v>1</v>
      </c>
      <c r="M33" s="232" t="s">
        <v>525</v>
      </c>
      <c r="N33" s="232">
        <v>150</v>
      </c>
      <c r="O33" s="232" t="s">
        <v>525</v>
      </c>
      <c r="P33" s="232" t="s">
        <v>521</v>
      </c>
      <c r="Q33" s="232" t="s">
        <v>525</v>
      </c>
      <c r="R33" s="394">
        <v>0.13</v>
      </c>
      <c r="S33" s="232" t="s">
        <v>525</v>
      </c>
      <c r="T33" s="232" t="s">
        <v>525</v>
      </c>
      <c r="U33" s="232" t="s">
        <v>525</v>
      </c>
      <c r="V33" s="232" t="s">
        <v>525</v>
      </c>
      <c r="W33" s="232" t="s">
        <v>600</v>
      </c>
      <c r="X33" s="232" t="s">
        <v>525</v>
      </c>
      <c r="Y33" s="232" t="s">
        <v>525</v>
      </c>
      <c r="Z33" s="232" t="s">
        <v>525</v>
      </c>
      <c r="AA33" s="232" t="s">
        <v>525</v>
      </c>
    </row>
    <row r="34" spans="1:27" s="154" customFormat="1" ht="31.5" x14ac:dyDescent="0.25">
      <c r="A34" s="232">
        <v>10</v>
      </c>
      <c r="B34" s="232" t="s">
        <v>525</v>
      </c>
      <c r="C34" s="232" t="s">
        <v>620</v>
      </c>
      <c r="D34" s="232" t="s">
        <v>525</v>
      </c>
      <c r="E34" s="232" t="str">
        <f t="shared" si="0"/>
        <v>КЛ-2 0,4 кВ от СП 0,4 (ТП-1334) до ВРУ ж.д.19Г</v>
      </c>
      <c r="F34" s="232" t="s">
        <v>525</v>
      </c>
      <c r="G34" s="232">
        <v>0.4</v>
      </c>
      <c r="H34" s="232" t="s">
        <v>525</v>
      </c>
      <c r="I34" s="232">
        <v>0.4</v>
      </c>
      <c r="J34" s="232" t="s">
        <v>525</v>
      </c>
      <c r="K34" s="232" t="s">
        <v>525</v>
      </c>
      <c r="L34" s="232">
        <v>1</v>
      </c>
      <c r="M34" s="232" t="s">
        <v>525</v>
      </c>
      <c r="N34" s="232">
        <v>150</v>
      </c>
      <c r="O34" s="232" t="s">
        <v>525</v>
      </c>
      <c r="P34" s="232" t="s">
        <v>521</v>
      </c>
      <c r="Q34" s="232" t="s">
        <v>525</v>
      </c>
      <c r="R34" s="394">
        <v>0.13</v>
      </c>
      <c r="S34" s="232" t="s">
        <v>525</v>
      </c>
      <c r="T34" s="232" t="s">
        <v>525</v>
      </c>
      <c r="U34" s="232" t="s">
        <v>525</v>
      </c>
      <c r="V34" s="232" t="s">
        <v>525</v>
      </c>
      <c r="W34" s="232" t="s">
        <v>600</v>
      </c>
      <c r="X34" s="232" t="s">
        <v>525</v>
      </c>
      <c r="Y34" s="232" t="s">
        <v>525</v>
      </c>
      <c r="Z34" s="232" t="s">
        <v>525</v>
      </c>
      <c r="AA34" s="232" t="s">
        <v>525</v>
      </c>
    </row>
    <row r="35" spans="1:27" s="154" customFormat="1" ht="31.5" x14ac:dyDescent="0.25">
      <c r="A35" s="232">
        <v>11</v>
      </c>
      <c r="B35" s="232" t="s">
        <v>525</v>
      </c>
      <c r="C35" s="232" t="s">
        <v>621</v>
      </c>
      <c r="D35" s="232" t="s">
        <v>525</v>
      </c>
      <c r="E35" s="232" t="str">
        <f t="shared" ref="E35:E36" si="2">C35</f>
        <v>КЛ-1 0,4 кВ от СП 0,4 (ТП-1334) до ВРУ ж.д.19Д</v>
      </c>
      <c r="F35" s="232" t="s">
        <v>525</v>
      </c>
      <c r="G35" s="232">
        <v>0.4</v>
      </c>
      <c r="H35" s="232" t="s">
        <v>525</v>
      </c>
      <c r="I35" s="232">
        <v>0.4</v>
      </c>
      <c r="J35" s="232" t="s">
        <v>525</v>
      </c>
      <c r="K35" s="232" t="s">
        <v>525</v>
      </c>
      <c r="L35" s="232">
        <v>1</v>
      </c>
      <c r="M35" s="232" t="s">
        <v>525</v>
      </c>
      <c r="N35" s="232">
        <v>95</v>
      </c>
      <c r="O35" s="232" t="s">
        <v>525</v>
      </c>
      <c r="P35" s="232" t="s">
        <v>521</v>
      </c>
      <c r="Q35" s="232" t="s">
        <v>525</v>
      </c>
      <c r="R35" s="394">
        <v>0.105</v>
      </c>
      <c r="S35" s="232" t="s">
        <v>525</v>
      </c>
      <c r="T35" s="232" t="s">
        <v>525</v>
      </c>
      <c r="U35" s="232" t="s">
        <v>525</v>
      </c>
      <c r="V35" s="232" t="s">
        <v>525</v>
      </c>
      <c r="W35" s="232" t="s">
        <v>600</v>
      </c>
      <c r="X35" s="232" t="s">
        <v>525</v>
      </c>
      <c r="Y35" s="232" t="s">
        <v>525</v>
      </c>
      <c r="Z35" s="232" t="s">
        <v>525</v>
      </c>
      <c r="AA35" s="232" t="s">
        <v>525</v>
      </c>
    </row>
    <row r="36" spans="1:27" s="154" customFormat="1" ht="31.5" x14ac:dyDescent="0.25">
      <c r="A36" s="232">
        <v>12</v>
      </c>
      <c r="B36" s="232" t="s">
        <v>525</v>
      </c>
      <c r="C36" s="232" t="s">
        <v>622</v>
      </c>
      <c r="D36" s="232" t="s">
        <v>525</v>
      </c>
      <c r="E36" s="232" t="str">
        <f t="shared" si="2"/>
        <v>КЛ-2 0,4 кВ от СП 0,4 (ТП-1334) до ВРУ ж.д.19Д</v>
      </c>
      <c r="F36" s="232" t="s">
        <v>525</v>
      </c>
      <c r="G36" s="232">
        <v>0.4</v>
      </c>
      <c r="H36" s="232" t="s">
        <v>525</v>
      </c>
      <c r="I36" s="232">
        <v>0.4</v>
      </c>
      <c r="J36" s="232" t="s">
        <v>525</v>
      </c>
      <c r="K36" s="232" t="s">
        <v>525</v>
      </c>
      <c r="L36" s="232">
        <v>1</v>
      </c>
      <c r="M36" s="232" t="s">
        <v>525</v>
      </c>
      <c r="N36" s="232">
        <v>95</v>
      </c>
      <c r="O36" s="232" t="s">
        <v>525</v>
      </c>
      <c r="P36" s="232" t="s">
        <v>521</v>
      </c>
      <c r="Q36" s="232" t="s">
        <v>525</v>
      </c>
      <c r="R36" s="394">
        <v>0.105</v>
      </c>
      <c r="S36" s="232" t="s">
        <v>525</v>
      </c>
      <c r="T36" s="232" t="s">
        <v>525</v>
      </c>
      <c r="U36" s="232" t="s">
        <v>525</v>
      </c>
      <c r="V36" s="232" t="s">
        <v>525</v>
      </c>
      <c r="W36" s="232" t="s">
        <v>600</v>
      </c>
      <c r="X36" s="232" t="s">
        <v>525</v>
      </c>
      <c r="Y36" s="232" t="s">
        <v>525</v>
      </c>
      <c r="Z36" s="232" t="s">
        <v>525</v>
      </c>
      <c r="AA36" s="232" t="s">
        <v>525</v>
      </c>
    </row>
    <row r="37" spans="1:27" s="154" customFormat="1" ht="31.5" x14ac:dyDescent="0.25">
      <c r="A37" s="232">
        <v>13</v>
      </c>
      <c r="B37" s="232" t="s">
        <v>525</v>
      </c>
      <c r="C37" s="232" t="s">
        <v>623</v>
      </c>
      <c r="D37" s="232" t="s">
        <v>525</v>
      </c>
      <c r="E37" s="232" t="str">
        <f t="shared" si="0"/>
        <v>КЛ-1 0,4 кВ от СП 0,4 (ТП-1334) до ВРУ ж.д.19Е</v>
      </c>
      <c r="F37" s="232" t="s">
        <v>525</v>
      </c>
      <c r="G37" s="232">
        <v>0.4</v>
      </c>
      <c r="H37" s="232" t="s">
        <v>525</v>
      </c>
      <c r="I37" s="232">
        <v>0.4</v>
      </c>
      <c r="J37" s="232" t="s">
        <v>525</v>
      </c>
      <c r="K37" s="232" t="s">
        <v>525</v>
      </c>
      <c r="L37" s="232">
        <v>1</v>
      </c>
      <c r="M37" s="232" t="s">
        <v>525</v>
      </c>
      <c r="N37" s="232">
        <v>95</v>
      </c>
      <c r="O37" s="232" t="s">
        <v>525</v>
      </c>
      <c r="P37" s="232" t="s">
        <v>521</v>
      </c>
      <c r="Q37" s="232" t="s">
        <v>525</v>
      </c>
      <c r="R37" s="394">
        <v>0.1</v>
      </c>
      <c r="S37" s="232" t="s">
        <v>525</v>
      </c>
      <c r="T37" s="232" t="s">
        <v>525</v>
      </c>
      <c r="U37" s="232" t="s">
        <v>525</v>
      </c>
      <c r="V37" s="232" t="s">
        <v>525</v>
      </c>
      <c r="W37" s="232" t="s">
        <v>600</v>
      </c>
      <c r="X37" s="232" t="s">
        <v>525</v>
      </c>
      <c r="Y37" s="232" t="s">
        <v>525</v>
      </c>
      <c r="Z37" s="232" t="s">
        <v>525</v>
      </c>
      <c r="AA37" s="232" t="s">
        <v>525</v>
      </c>
    </row>
    <row r="38" spans="1:27" s="154" customFormat="1" ht="31.5" x14ac:dyDescent="0.25">
      <c r="A38" s="232">
        <v>14</v>
      </c>
      <c r="B38" s="232" t="s">
        <v>525</v>
      </c>
      <c r="C38" s="232" t="s">
        <v>624</v>
      </c>
      <c r="D38" s="232" t="s">
        <v>525</v>
      </c>
      <c r="E38" s="232" t="str">
        <f t="shared" ref="E38" si="3">C38</f>
        <v>КЛ-2 0,4 кВ от СП 0,4 (ТП-1334) до ВРУ ж.д.19Е</v>
      </c>
      <c r="F38" s="232" t="s">
        <v>525</v>
      </c>
      <c r="G38" s="232">
        <v>0.4</v>
      </c>
      <c r="H38" s="232" t="s">
        <v>525</v>
      </c>
      <c r="I38" s="232">
        <v>0.4</v>
      </c>
      <c r="J38" s="232" t="s">
        <v>525</v>
      </c>
      <c r="K38" s="232" t="s">
        <v>525</v>
      </c>
      <c r="L38" s="232">
        <v>1</v>
      </c>
      <c r="M38" s="232" t="s">
        <v>525</v>
      </c>
      <c r="N38" s="232">
        <v>95</v>
      </c>
      <c r="O38" s="232" t="s">
        <v>525</v>
      </c>
      <c r="P38" s="232" t="s">
        <v>521</v>
      </c>
      <c r="Q38" s="232" t="s">
        <v>525</v>
      </c>
      <c r="R38" s="394">
        <v>0.1</v>
      </c>
      <c r="S38" s="232" t="s">
        <v>525</v>
      </c>
      <c r="T38" s="232" t="s">
        <v>525</v>
      </c>
      <c r="U38" s="232" t="s">
        <v>525</v>
      </c>
      <c r="V38" s="232" t="s">
        <v>525</v>
      </c>
      <c r="W38" s="232" t="s">
        <v>600</v>
      </c>
      <c r="X38" s="232" t="s">
        <v>525</v>
      </c>
      <c r="Y38" s="232" t="s">
        <v>525</v>
      </c>
      <c r="Z38" s="232" t="s">
        <v>525</v>
      </c>
      <c r="AA38" s="232" t="s">
        <v>525</v>
      </c>
    </row>
    <row r="39" spans="1:27" x14ac:dyDescent="0.25">
      <c r="A39" s="250"/>
      <c r="B39" s="47"/>
      <c r="C39" s="47"/>
      <c r="D39" s="47"/>
      <c r="G39" s="251"/>
      <c r="R39" s="46">
        <f>SUM(R25:R38)</f>
        <v>1.4460000000000002</v>
      </c>
    </row>
    <row r="40" spans="1:27" hidden="1" x14ac:dyDescent="0.25">
      <c r="A40" s="252"/>
      <c r="B40" s="47"/>
      <c r="C40" s="47"/>
      <c r="D40" s="47"/>
      <c r="P40" s="46" t="s">
        <v>520</v>
      </c>
      <c r="R40" s="46" t="e">
        <f>SUMIF(#REF!,"ВЛ",#REF!)</f>
        <v>#REF!</v>
      </c>
    </row>
    <row r="41" spans="1:27" hidden="1" x14ac:dyDescent="0.25">
      <c r="A41" s="252"/>
      <c r="B41" s="47"/>
      <c r="C41" s="253"/>
      <c r="D41" s="47"/>
      <c r="P41" s="46" t="s">
        <v>521</v>
      </c>
      <c r="R41"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5" t="s">
        <v>7</v>
      </c>
      <c r="B7" s="415"/>
      <c r="C7" s="415"/>
      <c r="D7" s="11"/>
      <c r="E7" s="11"/>
      <c r="F7" s="11"/>
      <c r="G7" s="11"/>
      <c r="H7" s="11"/>
      <c r="I7" s="11"/>
      <c r="J7" s="11"/>
      <c r="K7" s="11"/>
      <c r="L7" s="11"/>
      <c r="M7" s="11"/>
      <c r="N7" s="11"/>
      <c r="O7" s="11"/>
      <c r="P7" s="11"/>
      <c r="Q7" s="11"/>
      <c r="R7" s="11"/>
      <c r="S7" s="11"/>
      <c r="T7" s="11"/>
      <c r="U7" s="11"/>
    </row>
    <row r="8" spans="1:29" s="10" customFormat="1" ht="18.75" x14ac:dyDescent="0.2">
      <c r="A8" s="415"/>
      <c r="B8" s="415"/>
      <c r="C8" s="415"/>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20" t="s">
        <v>6</v>
      </c>
      <c r="B10" s="420"/>
      <c r="C10" s="420"/>
      <c r="D10" s="4"/>
      <c r="E10" s="4"/>
      <c r="F10" s="4"/>
      <c r="G10" s="4"/>
      <c r="H10" s="11"/>
      <c r="I10" s="11"/>
      <c r="J10" s="11"/>
      <c r="K10" s="11"/>
      <c r="L10" s="11"/>
      <c r="M10" s="11"/>
      <c r="N10" s="11"/>
      <c r="O10" s="11"/>
      <c r="P10" s="11"/>
      <c r="Q10" s="11"/>
      <c r="R10" s="11"/>
      <c r="S10" s="11"/>
      <c r="T10" s="11"/>
      <c r="U10" s="11"/>
    </row>
    <row r="11" spans="1:29" s="10" customFormat="1" ht="18.75" x14ac:dyDescent="0.2">
      <c r="A11" s="415"/>
      <c r="B11" s="415"/>
      <c r="C11" s="415"/>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L_140-156</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20" t="s">
        <v>5</v>
      </c>
      <c r="B13" s="420"/>
      <c r="C13" s="4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1"/>
      <c r="B14" s="421"/>
      <c r="C14" s="421"/>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в г.Калининграде, ул.Черниговская 19-А,Б,В,Г,Д,Е,Ж</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20" t="s">
        <v>4</v>
      </c>
      <c r="B16" s="420"/>
      <c r="C16" s="420"/>
      <c r="D16" s="4"/>
      <c r="E16" s="4"/>
      <c r="F16" s="4"/>
      <c r="G16" s="4"/>
      <c r="H16" s="4"/>
      <c r="I16" s="4"/>
      <c r="J16" s="4"/>
      <c r="K16" s="4"/>
      <c r="L16" s="4"/>
      <c r="M16" s="4"/>
      <c r="N16" s="4"/>
      <c r="O16" s="4"/>
      <c r="P16" s="4"/>
      <c r="Q16" s="4"/>
      <c r="R16" s="4"/>
      <c r="S16" s="4"/>
      <c r="T16" s="4"/>
      <c r="U16" s="4"/>
    </row>
    <row r="17" spans="1:21" s="2" customFormat="1" ht="15" customHeight="1" x14ac:dyDescent="0.2">
      <c r="A17" s="422"/>
      <c r="B17" s="422"/>
      <c r="C17" s="422"/>
      <c r="D17" s="3"/>
      <c r="E17" s="3"/>
      <c r="F17" s="3"/>
      <c r="G17" s="3"/>
      <c r="H17" s="3"/>
      <c r="I17" s="3"/>
      <c r="J17" s="3"/>
      <c r="K17" s="3"/>
      <c r="L17" s="3"/>
      <c r="M17" s="3"/>
      <c r="N17" s="3"/>
      <c r="O17" s="3"/>
      <c r="P17" s="3"/>
      <c r="Q17" s="3"/>
      <c r="R17" s="3"/>
    </row>
    <row r="18" spans="1:21" s="2" customFormat="1" ht="27.75" customHeight="1" x14ac:dyDescent="0.2">
      <c r="A18" s="423" t="s">
        <v>461</v>
      </c>
      <c r="B18" s="423"/>
      <c r="C18" s="4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ул.Черниговская 19-А,Б,В,Г,Д,Е,Ж</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625</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626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40"/>
      <c r="AB6" s="140"/>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2"/>
      <c r="AB9" s="142"/>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40"/>
      <c r="AB10" s="140"/>
    </row>
    <row r="11" spans="1:28" x14ac:dyDescent="0.25">
      <c r="A11" s="416" t="str">
        <f>'1. паспорт местоположение'!A12:C12</f>
        <v>L_140-156</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2"/>
      <c r="AB12" s="142"/>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9"/>
      <c r="AB13" s="9"/>
    </row>
    <row r="14" spans="1:28" x14ac:dyDescent="0.25">
      <c r="A14" s="416" t="str">
        <f>'1. паспорт местоположение'!A15</f>
        <v>Приобретение электросетевого комплекса в г.Калининграде, ул.Черниговская 19-А,Б,В,Г,Д,Е,Ж</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2"/>
      <c r="AB15" s="142"/>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50"/>
      <c r="AB16" s="150"/>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50"/>
      <c r="AB17" s="150"/>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50"/>
      <c r="AB18" s="150"/>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50"/>
      <c r="AB19" s="150"/>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51"/>
      <c r="AB20" s="151"/>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51"/>
      <c r="AB21" s="151"/>
    </row>
    <row r="22" spans="1:28" x14ac:dyDescent="0.25">
      <c r="A22" s="451" t="s">
        <v>493</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52"/>
      <c r="AB22" s="152"/>
    </row>
    <row r="23" spans="1:28" ht="32.25" customHeight="1" x14ac:dyDescent="0.25">
      <c r="A23" s="453" t="s">
        <v>349</v>
      </c>
      <c r="B23" s="454"/>
      <c r="C23" s="454"/>
      <c r="D23" s="454"/>
      <c r="E23" s="454"/>
      <c r="F23" s="454"/>
      <c r="G23" s="454"/>
      <c r="H23" s="454"/>
      <c r="I23" s="454"/>
      <c r="J23" s="454"/>
      <c r="K23" s="454"/>
      <c r="L23" s="455"/>
      <c r="M23" s="452" t="s">
        <v>350</v>
      </c>
      <c r="N23" s="452"/>
      <c r="O23" s="452"/>
      <c r="P23" s="452"/>
      <c r="Q23" s="452"/>
      <c r="R23" s="452"/>
      <c r="S23" s="452"/>
      <c r="T23" s="452"/>
      <c r="U23" s="452"/>
      <c r="V23" s="452"/>
      <c r="W23" s="452"/>
      <c r="X23" s="452"/>
      <c r="Y23" s="452"/>
      <c r="Z23" s="452"/>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3.42578125" style="1" customWidth="1"/>
    <col min="14" max="16384" width="9.140625" style="1"/>
  </cols>
  <sheetData>
    <row r="1" spans="1:25" s="10" customFormat="1" ht="18.75" customHeight="1" x14ac:dyDescent="0.2">
      <c r="A1" s="16"/>
      <c r="B1" s="16"/>
      <c r="M1" s="37" t="s">
        <v>66</v>
      </c>
    </row>
    <row r="2" spans="1:25" s="10" customFormat="1" ht="18.75" customHeight="1" x14ac:dyDescent="0.3">
      <c r="A2" s="16"/>
      <c r="B2" s="16"/>
      <c r="M2" s="13" t="s">
        <v>8</v>
      </c>
    </row>
    <row r="3" spans="1:25" s="10" customFormat="1" ht="18.75" x14ac:dyDescent="0.3">
      <c r="A3" s="15"/>
      <c r="B3" s="15"/>
      <c r="M3" s="13" t="s">
        <v>65</v>
      </c>
    </row>
    <row r="4" spans="1:25" s="10" customFormat="1" ht="15.75" x14ac:dyDescent="0.2">
      <c r="A4" s="15"/>
      <c r="B4" s="15"/>
    </row>
    <row r="5" spans="1:25"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row>
    <row r="6" spans="1:25" s="10" customFormat="1" ht="15.75" x14ac:dyDescent="0.2">
      <c r="A6" s="15"/>
      <c r="B6" s="15"/>
    </row>
    <row r="7" spans="1:25" s="10" customFormat="1" ht="18.75" x14ac:dyDescent="0.2">
      <c r="A7" s="415" t="s">
        <v>7</v>
      </c>
      <c r="B7" s="415"/>
      <c r="C7" s="415"/>
      <c r="D7" s="415"/>
      <c r="E7" s="415"/>
      <c r="F7" s="415"/>
      <c r="G7" s="415"/>
      <c r="H7" s="415"/>
      <c r="I7" s="415"/>
      <c r="J7" s="415"/>
      <c r="K7" s="415"/>
      <c r="L7" s="415"/>
      <c r="M7" s="415"/>
      <c r="N7" s="11"/>
      <c r="O7" s="11"/>
      <c r="P7" s="11"/>
      <c r="Q7" s="11"/>
      <c r="R7" s="11"/>
      <c r="S7" s="11"/>
      <c r="T7" s="11"/>
      <c r="U7" s="11"/>
      <c r="V7" s="11"/>
      <c r="W7" s="11"/>
    </row>
    <row r="8" spans="1:25" s="10" customFormat="1" ht="18.75" x14ac:dyDescent="0.2">
      <c r="A8" s="415"/>
      <c r="B8" s="415"/>
      <c r="C8" s="415"/>
      <c r="D8" s="415"/>
      <c r="E8" s="415"/>
      <c r="F8" s="415"/>
      <c r="G8" s="415"/>
      <c r="H8" s="415"/>
      <c r="I8" s="415"/>
      <c r="J8" s="415"/>
      <c r="K8" s="415"/>
      <c r="L8" s="415"/>
      <c r="M8" s="415"/>
      <c r="N8" s="11"/>
      <c r="O8" s="11"/>
      <c r="P8" s="11"/>
      <c r="Q8" s="11"/>
      <c r="R8" s="11"/>
      <c r="S8" s="11"/>
      <c r="T8" s="11"/>
      <c r="U8" s="11"/>
      <c r="V8" s="11"/>
      <c r="W8" s="11"/>
    </row>
    <row r="9" spans="1:25" s="10"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1"/>
      <c r="O9" s="11"/>
      <c r="P9" s="11"/>
      <c r="Q9" s="11"/>
      <c r="R9" s="11"/>
      <c r="S9" s="11"/>
      <c r="T9" s="11"/>
      <c r="U9" s="11"/>
      <c r="V9" s="11"/>
      <c r="W9" s="11"/>
    </row>
    <row r="10" spans="1:25" s="10" customFormat="1" ht="18.75" x14ac:dyDescent="0.2">
      <c r="A10" s="420" t="s">
        <v>6</v>
      </c>
      <c r="B10" s="420"/>
      <c r="C10" s="420"/>
      <c r="D10" s="420"/>
      <c r="E10" s="420"/>
      <c r="F10" s="420"/>
      <c r="G10" s="420"/>
      <c r="H10" s="420"/>
      <c r="I10" s="420"/>
      <c r="J10" s="420"/>
      <c r="K10" s="420"/>
      <c r="L10" s="420"/>
      <c r="M10" s="420"/>
      <c r="N10" s="11"/>
      <c r="O10" s="11"/>
      <c r="P10" s="11"/>
      <c r="Q10" s="11"/>
      <c r="R10" s="11"/>
      <c r="S10" s="11"/>
      <c r="T10" s="11"/>
      <c r="U10" s="11"/>
      <c r="V10" s="11"/>
      <c r="W10" s="11"/>
    </row>
    <row r="11" spans="1:25" s="10" customFormat="1" ht="18.75" x14ac:dyDescent="0.2">
      <c r="A11" s="415"/>
      <c r="B11" s="415"/>
      <c r="C11" s="415"/>
      <c r="D11" s="415"/>
      <c r="E11" s="415"/>
      <c r="F11" s="415"/>
      <c r="G11" s="415"/>
      <c r="H11" s="415"/>
      <c r="I11" s="415"/>
      <c r="J11" s="415"/>
      <c r="K11" s="415"/>
      <c r="L11" s="415"/>
      <c r="M11" s="415"/>
      <c r="N11" s="11"/>
      <c r="O11" s="11"/>
      <c r="P11" s="11"/>
      <c r="Q11" s="11"/>
      <c r="R11" s="11"/>
      <c r="S11" s="11"/>
      <c r="T11" s="11"/>
      <c r="U11" s="11"/>
      <c r="V11" s="11"/>
      <c r="W11" s="11"/>
    </row>
    <row r="12" spans="1:25" s="10" customFormat="1" ht="18.75" x14ac:dyDescent="0.2">
      <c r="A12" s="416" t="str">
        <f>'1. паспорт местоположение'!A12:C12</f>
        <v>L_140-156</v>
      </c>
      <c r="B12" s="416"/>
      <c r="C12" s="416"/>
      <c r="D12" s="416"/>
      <c r="E12" s="416"/>
      <c r="F12" s="416"/>
      <c r="G12" s="416"/>
      <c r="H12" s="416"/>
      <c r="I12" s="416"/>
      <c r="J12" s="416"/>
      <c r="K12" s="416"/>
      <c r="L12" s="416"/>
      <c r="M12" s="416"/>
      <c r="N12" s="11"/>
      <c r="O12" s="11"/>
      <c r="P12" s="11"/>
      <c r="Q12" s="11"/>
      <c r="R12" s="11"/>
      <c r="S12" s="11"/>
      <c r="T12" s="11"/>
      <c r="U12" s="11"/>
      <c r="V12" s="11"/>
      <c r="W12" s="11"/>
    </row>
    <row r="13" spans="1:25" s="10" customFormat="1" ht="18.75" x14ac:dyDescent="0.2">
      <c r="A13" s="420" t="s">
        <v>5</v>
      </c>
      <c r="B13" s="420"/>
      <c r="C13" s="420"/>
      <c r="D13" s="420"/>
      <c r="E13" s="420"/>
      <c r="F13" s="420"/>
      <c r="G13" s="420"/>
      <c r="H13" s="420"/>
      <c r="I13" s="420"/>
      <c r="J13" s="420"/>
      <c r="K13" s="420"/>
      <c r="L13" s="420"/>
      <c r="M13" s="420"/>
      <c r="N13" s="11"/>
      <c r="O13" s="11"/>
      <c r="P13" s="11"/>
      <c r="Q13" s="11"/>
      <c r="R13" s="11"/>
      <c r="S13" s="11"/>
      <c r="T13" s="11"/>
      <c r="U13" s="11"/>
      <c r="V13" s="11"/>
      <c r="W13" s="11"/>
    </row>
    <row r="14" spans="1:25" s="7" customFormat="1" ht="15.75" customHeight="1" x14ac:dyDescent="0.2">
      <c r="A14" s="421"/>
      <c r="B14" s="421"/>
      <c r="C14" s="421"/>
      <c r="D14" s="421"/>
      <c r="E14" s="421"/>
      <c r="F14" s="421"/>
      <c r="G14" s="421"/>
      <c r="H14" s="421"/>
      <c r="I14" s="421"/>
      <c r="J14" s="421"/>
      <c r="K14" s="421"/>
      <c r="L14" s="421"/>
      <c r="M14" s="421"/>
      <c r="N14" s="8"/>
      <c r="O14" s="8"/>
      <c r="P14" s="8"/>
      <c r="Q14" s="8"/>
      <c r="R14" s="8"/>
      <c r="S14" s="8"/>
      <c r="T14" s="8"/>
      <c r="U14" s="8"/>
      <c r="V14" s="8"/>
      <c r="W14" s="8"/>
    </row>
    <row r="15" spans="1:25" s="2" customFormat="1" ht="12" x14ac:dyDescent="0.2">
      <c r="A15" s="416" t="str">
        <f>'1. паспорт местоположение'!A15</f>
        <v>Приобретение электросетевого комплекса в г.Калининграде, ул.Черниговская 19-А,Б,В,Г,Д,Е,Ж</v>
      </c>
      <c r="B15" s="416"/>
      <c r="C15" s="416"/>
      <c r="D15" s="416"/>
      <c r="E15" s="416"/>
      <c r="F15" s="416"/>
      <c r="G15" s="416"/>
      <c r="H15" s="416"/>
      <c r="I15" s="416"/>
      <c r="J15" s="416"/>
      <c r="K15" s="416"/>
      <c r="L15" s="416"/>
      <c r="M15" s="416"/>
      <c r="N15" s="6"/>
      <c r="O15" s="6"/>
      <c r="P15" s="6"/>
      <c r="Q15" s="6"/>
      <c r="R15" s="6"/>
      <c r="S15" s="6"/>
      <c r="T15" s="6"/>
      <c r="U15" s="6"/>
      <c r="V15" s="6"/>
      <c r="W15" s="6"/>
    </row>
    <row r="16" spans="1:25" s="2" customFormat="1" ht="15" customHeight="1" x14ac:dyDescent="0.2">
      <c r="A16" s="420" t="s">
        <v>4</v>
      </c>
      <c r="B16" s="420"/>
      <c r="C16" s="420"/>
      <c r="D16" s="420"/>
      <c r="E16" s="420"/>
      <c r="F16" s="420"/>
      <c r="G16" s="420"/>
      <c r="H16" s="420"/>
      <c r="I16" s="420"/>
      <c r="J16" s="420"/>
      <c r="K16" s="420"/>
      <c r="L16" s="420"/>
      <c r="M16" s="420"/>
      <c r="N16" s="4"/>
      <c r="O16" s="4"/>
      <c r="P16" s="4"/>
      <c r="Q16" s="4"/>
      <c r="R16" s="4"/>
      <c r="S16" s="4"/>
      <c r="T16" s="4"/>
      <c r="U16" s="4"/>
      <c r="V16" s="4"/>
      <c r="W16" s="4"/>
    </row>
    <row r="17" spans="1:23" s="2" customFormat="1" ht="15" customHeight="1" x14ac:dyDescent="0.2">
      <c r="A17" s="422"/>
      <c r="B17" s="422"/>
      <c r="C17" s="422"/>
      <c r="D17" s="422"/>
      <c r="E17" s="422"/>
      <c r="F17" s="422"/>
      <c r="G17" s="422"/>
      <c r="H17" s="422"/>
      <c r="I17" s="422"/>
      <c r="J17" s="422"/>
      <c r="K17" s="422"/>
      <c r="L17" s="422"/>
      <c r="M17" s="422"/>
      <c r="N17" s="3"/>
      <c r="O17" s="3"/>
      <c r="P17" s="3"/>
      <c r="Q17" s="3"/>
      <c r="R17" s="3"/>
      <c r="S17" s="3"/>
      <c r="T17" s="3"/>
    </row>
    <row r="18" spans="1:23" s="2" customFormat="1" ht="91.5" customHeight="1" x14ac:dyDescent="0.2">
      <c r="A18" s="457" t="s">
        <v>470</v>
      </c>
      <c r="B18" s="457"/>
      <c r="C18" s="457"/>
      <c r="D18" s="457"/>
      <c r="E18" s="457"/>
      <c r="F18" s="457"/>
      <c r="G18" s="457"/>
      <c r="H18" s="457"/>
      <c r="I18" s="457"/>
      <c r="J18" s="457"/>
      <c r="K18" s="457"/>
      <c r="L18" s="457"/>
      <c r="M18" s="457"/>
      <c r="N18" s="5"/>
      <c r="O18" s="5"/>
      <c r="P18" s="5"/>
      <c r="Q18" s="5"/>
      <c r="R18" s="5"/>
      <c r="S18" s="5"/>
      <c r="T18" s="5"/>
      <c r="U18" s="5"/>
      <c r="V18" s="5"/>
      <c r="W18" s="5"/>
    </row>
    <row r="19" spans="1:23" s="2" customFormat="1" ht="78" customHeight="1" x14ac:dyDescent="0.2">
      <c r="A19" s="414" t="s">
        <v>3</v>
      </c>
      <c r="B19" s="414" t="s">
        <v>82</v>
      </c>
      <c r="C19" s="414" t="s">
        <v>81</v>
      </c>
      <c r="D19" s="414" t="s">
        <v>73</v>
      </c>
      <c r="E19" s="458" t="s">
        <v>80</v>
      </c>
      <c r="F19" s="459"/>
      <c r="G19" s="459"/>
      <c r="H19" s="459"/>
      <c r="I19" s="460"/>
      <c r="J19" s="414" t="s">
        <v>79</v>
      </c>
      <c r="K19" s="414"/>
      <c r="L19" s="414"/>
      <c r="M19" s="414"/>
      <c r="N19" s="3"/>
      <c r="O19" s="3"/>
      <c r="P19" s="3"/>
      <c r="Q19" s="3"/>
      <c r="R19" s="3"/>
      <c r="S19" s="3"/>
      <c r="T19" s="3"/>
    </row>
    <row r="20" spans="1:23" s="2" customFormat="1" ht="51" customHeight="1" x14ac:dyDescent="0.2">
      <c r="A20" s="414"/>
      <c r="B20" s="414"/>
      <c r="C20" s="414"/>
      <c r="D20" s="414"/>
      <c r="E20" s="38" t="s">
        <v>78</v>
      </c>
      <c r="F20" s="38" t="s">
        <v>77</v>
      </c>
      <c r="G20" s="38" t="s">
        <v>76</v>
      </c>
      <c r="H20" s="38" t="s">
        <v>75</v>
      </c>
      <c r="I20" s="38" t="s">
        <v>74</v>
      </c>
      <c r="J20" s="400">
        <v>2020</v>
      </c>
      <c r="K20" s="400">
        <v>2021</v>
      </c>
      <c r="L20" s="400">
        <v>2022</v>
      </c>
      <c r="M20" s="400">
        <v>2023</v>
      </c>
      <c r="N20" s="30"/>
      <c r="O20" s="30"/>
      <c r="P20" s="30"/>
      <c r="Q20" s="30"/>
      <c r="R20" s="30"/>
      <c r="S20" s="30"/>
      <c r="T20" s="30"/>
      <c r="U20" s="29"/>
      <c r="V20" s="29"/>
      <c r="W20" s="29"/>
    </row>
    <row r="21" spans="1:23"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29"/>
      <c r="V21" s="29"/>
      <c r="W21" s="29"/>
    </row>
    <row r="22" spans="1:23" s="2" customFormat="1" ht="33" customHeight="1" x14ac:dyDescent="0.2">
      <c r="A22" s="42" t="s">
        <v>62</v>
      </c>
      <c r="B22" s="44" t="s">
        <v>602</v>
      </c>
      <c r="C22" s="32">
        <v>0</v>
      </c>
      <c r="D22" s="32">
        <v>0</v>
      </c>
      <c r="E22" s="32">
        <v>0</v>
      </c>
      <c r="F22" s="32">
        <v>0</v>
      </c>
      <c r="G22" s="32">
        <v>0</v>
      </c>
      <c r="H22" s="32">
        <v>0</v>
      </c>
      <c r="I22" s="32">
        <v>0</v>
      </c>
      <c r="J22" s="41">
        <v>0</v>
      </c>
      <c r="K22" s="41">
        <v>0</v>
      </c>
      <c r="L22" s="41">
        <v>0</v>
      </c>
      <c r="M22" s="41">
        <v>0</v>
      </c>
      <c r="N22" s="30"/>
      <c r="O22" s="30"/>
      <c r="P22" s="30"/>
      <c r="Q22" s="30"/>
      <c r="R22" s="30"/>
      <c r="S22" s="29"/>
      <c r="T22" s="29"/>
      <c r="U22" s="29"/>
      <c r="V22" s="29"/>
      <c r="W22" s="29"/>
    </row>
    <row r="23" spans="1:23" x14ac:dyDescent="0.25">
      <c r="A23" s="25"/>
      <c r="B23" s="25"/>
      <c r="C23" s="25"/>
      <c r="D23" s="25"/>
      <c r="E23" s="25"/>
      <c r="F23" s="25"/>
      <c r="G23" s="25"/>
      <c r="H23" s="25"/>
      <c r="I23" s="25"/>
      <c r="J23" s="25"/>
      <c r="K23" s="25"/>
      <c r="L23" s="25"/>
      <c r="M23" s="25"/>
      <c r="N23" s="25"/>
      <c r="O23" s="25"/>
      <c r="P23" s="25"/>
      <c r="Q23" s="25"/>
      <c r="R23" s="25"/>
      <c r="S23" s="25"/>
      <c r="T23" s="25"/>
      <c r="U23" s="25"/>
      <c r="V23" s="25"/>
      <c r="W23" s="25"/>
    </row>
    <row r="24" spans="1:23" x14ac:dyDescent="0.25">
      <c r="A24" s="25"/>
      <c r="B24" s="25"/>
      <c r="C24" s="25"/>
      <c r="D24" s="25"/>
      <c r="E24" s="25"/>
      <c r="F24" s="25"/>
      <c r="G24" s="25"/>
      <c r="H24" s="25"/>
      <c r="I24" s="25"/>
      <c r="J24" s="25"/>
      <c r="K24" s="25"/>
      <c r="L24" s="25"/>
      <c r="M24" s="25"/>
      <c r="N24" s="25"/>
      <c r="O24" s="25"/>
      <c r="P24" s="25"/>
      <c r="Q24" s="25"/>
      <c r="R24" s="25"/>
      <c r="S24" s="25"/>
      <c r="T24" s="25"/>
      <c r="U24" s="25"/>
      <c r="V24" s="25"/>
      <c r="W24" s="25"/>
    </row>
    <row r="25" spans="1:23" x14ac:dyDescent="0.25">
      <c r="A25" s="25"/>
      <c r="B25" s="25"/>
      <c r="C25" s="25"/>
      <c r="D25" s="25"/>
      <c r="E25" s="25"/>
      <c r="F25" s="25"/>
      <c r="G25" s="25"/>
      <c r="H25" s="25"/>
      <c r="I25" s="25"/>
      <c r="J25" s="25"/>
      <c r="K25" s="25"/>
      <c r="L25" s="25"/>
      <c r="M25" s="25"/>
      <c r="N25" s="25"/>
      <c r="O25" s="25"/>
      <c r="P25" s="25"/>
      <c r="Q25" s="25"/>
      <c r="R25" s="25"/>
      <c r="S25" s="25"/>
      <c r="T25" s="25"/>
      <c r="U25" s="25"/>
      <c r="V25" s="25"/>
      <c r="W25" s="25"/>
    </row>
    <row r="26" spans="1:23" x14ac:dyDescent="0.25">
      <c r="A26" s="25"/>
      <c r="B26" s="25"/>
      <c r="C26" s="25"/>
      <c r="D26" s="25"/>
      <c r="E26" s="25"/>
      <c r="F26" s="25"/>
      <c r="G26" s="25"/>
      <c r="H26" s="25"/>
      <c r="I26" s="25"/>
      <c r="J26" s="25"/>
      <c r="K26" s="25"/>
      <c r="L26" s="25"/>
      <c r="M26" s="25"/>
      <c r="N26" s="25"/>
      <c r="O26" s="25"/>
      <c r="P26" s="25"/>
      <c r="Q26" s="25"/>
      <c r="R26" s="25"/>
      <c r="S26" s="25"/>
      <c r="T26" s="25"/>
      <c r="U26" s="25"/>
      <c r="V26" s="25"/>
      <c r="W26" s="25"/>
    </row>
    <row r="27" spans="1:23" x14ac:dyDescent="0.25">
      <c r="A27" s="25"/>
      <c r="B27" s="25"/>
      <c r="C27" s="25"/>
      <c r="D27" s="25"/>
      <c r="E27" s="25"/>
      <c r="F27" s="25"/>
      <c r="G27" s="25"/>
      <c r="H27" s="25"/>
      <c r="I27" s="25"/>
      <c r="J27" s="25"/>
      <c r="K27" s="25"/>
      <c r="L27" s="25"/>
      <c r="M27" s="25"/>
      <c r="N27" s="25"/>
      <c r="O27" s="25"/>
      <c r="P27" s="25"/>
      <c r="Q27" s="25"/>
      <c r="R27" s="25"/>
      <c r="S27" s="25"/>
      <c r="T27" s="25"/>
      <c r="U27" s="25"/>
      <c r="V27" s="25"/>
      <c r="W27" s="25"/>
    </row>
    <row r="28" spans="1:23" x14ac:dyDescent="0.25">
      <c r="A28" s="25"/>
      <c r="B28" s="25"/>
      <c r="C28" s="25"/>
      <c r="D28" s="25"/>
      <c r="E28" s="25"/>
      <c r="F28" s="25"/>
      <c r="G28" s="25"/>
      <c r="H28" s="25"/>
      <c r="I28" s="25"/>
      <c r="J28" s="25"/>
      <c r="K28" s="25"/>
      <c r="L28" s="25"/>
      <c r="M28" s="25"/>
      <c r="N28" s="25"/>
      <c r="O28" s="25"/>
      <c r="P28" s="25"/>
      <c r="Q28" s="25"/>
      <c r="R28" s="25"/>
      <c r="S28" s="25"/>
      <c r="T28" s="25"/>
      <c r="U28" s="25"/>
      <c r="V28" s="25"/>
      <c r="W28" s="25"/>
    </row>
    <row r="29" spans="1:23" x14ac:dyDescent="0.25">
      <c r="A29" s="25"/>
      <c r="B29" s="25"/>
      <c r="C29" s="25"/>
      <c r="D29" s="25"/>
      <c r="E29" s="25"/>
      <c r="F29" s="25"/>
      <c r="G29" s="25"/>
      <c r="H29" s="25"/>
      <c r="I29" s="25"/>
      <c r="J29" s="25"/>
      <c r="K29" s="25"/>
      <c r="L29" s="25"/>
      <c r="M29" s="25"/>
      <c r="N29" s="25"/>
      <c r="O29" s="25"/>
      <c r="P29" s="25"/>
      <c r="Q29" s="25"/>
      <c r="R29" s="25"/>
      <c r="S29" s="25"/>
      <c r="T29" s="25"/>
      <c r="U29" s="25"/>
      <c r="V29" s="25"/>
      <c r="W29" s="25"/>
    </row>
    <row r="30" spans="1:23" x14ac:dyDescent="0.25">
      <c r="A30" s="25"/>
      <c r="B30" s="25"/>
      <c r="C30" s="25"/>
      <c r="D30" s="25"/>
      <c r="E30" s="25"/>
      <c r="F30" s="25"/>
      <c r="G30" s="25"/>
      <c r="H30" s="25"/>
      <c r="I30" s="25"/>
      <c r="J30" s="25"/>
      <c r="K30" s="25"/>
      <c r="L30" s="25"/>
      <c r="M30" s="25"/>
      <c r="N30" s="25"/>
      <c r="O30" s="25"/>
      <c r="P30" s="25"/>
      <c r="Q30" s="25"/>
      <c r="R30" s="25"/>
      <c r="S30" s="25"/>
      <c r="T30" s="25"/>
      <c r="U30" s="25"/>
      <c r="V30" s="25"/>
      <c r="W30" s="25"/>
    </row>
    <row r="31" spans="1:23" x14ac:dyDescent="0.25">
      <c r="A31" s="25"/>
      <c r="B31" s="25"/>
      <c r="C31" s="25"/>
      <c r="D31" s="25"/>
      <c r="E31" s="25"/>
      <c r="F31" s="25"/>
      <c r="G31" s="25"/>
      <c r="H31" s="25"/>
      <c r="I31" s="25"/>
      <c r="J31" s="25"/>
      <c r="K31" s="25"/>
      <c r="L31" s="25"/>
      <c r="M31" s="25"/>
      <c r="N31" s="25"/>
      <c r="O31" s="25"/>
      <c r="P31" s="25"/>
      <c r="Q31" s="25"/>
      <c r="R31" s="25"/>
      <c r="S31" s="25"/>
      <c r="T31" s="25"/>
      <c r="U31" s="25"/>
      <c r="V31" s="25"/>
      <c r="W31" s="25"/>
    </row>
    <row r="32" spans="1:23" x14ac:dyDescent="0.25">
      <c r="A32" s="25"/>
      <c r="B32" s="25"/>
      <c r="C32" s="25"/>
      <c r="D32" s="25"/>
      <c r="E32" s="25"/>
      <c r="F32" s="25"/>
      <c r="G32" s="25"/>
      <c r="H32" s="25"/>
      <c r="I32" s="25"/>
      <c r="J32" s="25"/>
      <c r="K32" s="25"/>
      <c r="L32" s="25"/>
      <c r="M32" s="25"/>
      <c r="N32" s="25"/>
      <c r="O32" s="25"/>
      <c r="P32" s="25"/>
      <c r="Q32" s="25"/>
      <c r="R32" s="25"/>
      <c r="S32" s="25"/>
      <c r="T32" s="25"/>
      <c r="U32" s="25"/>
      <c r="V32" s="25"/>
      <c r="W32" s="25"/>
    </row>
    <row r="33" spans="1:23" x14ac:dyDescent="0.25">
      <c r="A33" s="25"/>
      <c r="B33" s="25"/>
      <c r="C33" s="25"/>
      <c r="D33" s="25"/>
      <c r="E33" s="25"/>
      <c r="F33" s="25"/>
      <c r="G33" s="25"/>
      <c r="H33" s="25"/>
      <c r="I33" s="25"/>
      <c r="J33" s="25"/>
      <c r="K33" s="25"/>
      <c r="L33" s="25"/>
      <c r="M33" s="25"/>
      <c r="N33" s="25"/>
      <c r="O33" s="25"/>
      <c r="P33" s="25"/>
      <c r="Q33" s="25"/>
      <c r="R33" s="25"/>
      <c r="S33" s="25"/>
      <c r="T33" s="25"/>
      <c r="U33" s="25"/>
      <c r="V33" s="25"/>
      <c r="W33" s="25"/>
    </row>
    <row r="34" spans="1:23" x14ac:dyDescent="0.25">
      <c r="A34" s="25"/>
      <c r="B34" s="25"/>
      <c r="C34" s="25"/>
      <c r="D34" s="25"/>
      <c r="E34" s="25"/>
      <c r="F34" s="25"/>
      <c r="G34" s="25"/>
      <c r="H34" s="25"/>
      <c r="I34" s="25"/>
      <c r="J34" s="25"/>
      <c r="K34" s="25"/>
      <c r="L34" s="25"/>
      <c r="M34" s="25"/>
      <c r="N34" s="25"/>
      <c r="O34" s="25"/>
      <c r="P34" s="25"/>
      <c r="Q34" s="25"/>
      <c r="R34" s="25"/>
      <c r="S34" s="25"/>
      <c r="T34" s="25"/>
      <c r="U34" s="25"/>
      <c r="V34" s="25"/>
      <c r="W34" s="25"/>
    </row>
    <row r="35" spans="1:23" x14ac:dyDescent="0.25">
      <c r="A35" s="25"/>
      <c r="B35" s="25"/>
      <c r="C35" s="25"/>
      <c r="D35" s="25"/>
      <c r="E35" s="25"/>
      <c r="F35" s="25"/>
      <c r="G35" s="25"/>
      <c r="H35" s="25"/>
      <c r="I35" s="25"/>
      <c r="J35" s="25"/>
      <c r="K35" s="25"/>
      <c r="L35" s="25"/>
      <c r="M35" s="25"/>
      <c r="N35" s="25"/>
      <c r="O35" s="25"/>
      <c r="P35" s="25"/>
      <c r="Q35" s="25"/>
      <c r="R35" s="25"/>
      <c r="S35" s="25"/>
      <c r="T35" s="25"/>
      <c r="U35" s="25"/>
      <c r="V35" s="25"/>
      <c r="W35" s="25"/>
    </row>
    <row r="36" spans="1:23" x14ac:dyDescent="0.25">
      <c r="A36" s="25"/>
      <c r="B36" s="25"/>
      <c r="C36" s="25"/>
      <c r="D36" s="25"/>
      <c r="E36" s="25"/>
      <c r="F36" s="25"/>
      <c r="G36" s="25"/>
      <c r="H36" s="25"/>
      <c r="I36" s="25"/>
      <c r="J36" s="25"/>
      <c r="K36" s="25"/>
      <c r="L36" s="25"/>
      <c r="M36" s="25"/>
      <c r="N36" s="25"/>
      <c r="O36" s="25"/>
      <c r="P36" s="25"/>
      <c r="Q36" s="25"/>
      <c r="R36" s="25"/>
      <c r="S36" s="25"/>
      <c r="T36" s="25"/>
      <c r="U36" s="25"/>
      <c r="V36" s="25"/>
      <c r="W36" s="25"/>
    </row>
    <row r="37" spans="1:23" x14ac:dyDescent="0.25">
      <c r="A37" s="25"/>
      <c r="B37" s="25"/>
      <c r="C37" s="25"/>
      <c r="D37" s="25"/>
      <c r="E37" s="25"/>
      <c r="F37" s="25"/>
      <c r="G37" s="25"/>
      <c r="H37" s="25"/>
      <c r="I37" s="25"/>
      <c r="J37" s="25"/>
      <c r="K37" s="25"/>
      <c r="L37" s="25"/>
      <c r="M37" s="25"/>
      <c r="N37" s="25"/>
      <c r="O37" s="25"/>
      <c r="P37" s="25"/>
      <c r="Q37" s="25"/>
      <c r="R37" s="25"/>
      <c r="S37" s="25"/>
      <c r="T37" s="25"/>
      <c r="U37" s="25"/>
      <c r="V37" s="25"/>
      <c r="W37" s="25"/>
    </row>
    <row r="38" spans="1:23" x14ac:dyDescent="0.25">
      <c r="A38" s="25"/>
      <c r="B38" s="25"/>
      <c r="C38" s="25"/>
      <c r="D38" s="25"/>
      <c r="E38" s="25"/>
      <c r="F38" s="25"/>
      <c r="G38" s="25"/>
      <c r="H38" s="25"/>
      <c r="I38" s="25"/>
      <c r="J38" s="25"/>
      <c r="K38" s="25"/>
      <c r="L38" s="25"/>
      <c r="M38" s="25"/>
      <c r="N38" s="25"/>
      <c r="O38" s="25"/>
      <c r="P38" s="25"/>
      <c r="Q38" s="25"/>
      <c r="R38" s="25"/>
      <c r="S38" s="25"/>
      <c r="T38" s="25"/>
      <c r="U38" s="25"/>
      <c r="V38" s="25"/>
      <c r="W38" s="25"/>
    </row>
    <row r="39" spans="1:23" x14ac:dyDescent="0.25">
      <c r="A39" s="25"/>
      <c r="B39" s="25"/>
      <c r="C39" s="25"/>
      <c r="D39" s="25"/>
      <c r="E39" s="25"/>
      <c r="F39" s="25"/>
      <c r="G39" s="25"/>
      <c r="H39" s="25"/>
      <c r="I39" s="25"/>
      <c r="J39" s="25"/>
      <c r="K39" s="25"/>
      <c r="L39" s="25"/>
      <c r="M39" s="25"/>
      <c r="N39" s="25"/>
      <c r="O39" s="25"/>
      <c r="P39" s="25"/>
      <c r="Q39" s="25"/>
      <c r="R39" s="25"/>
      <c r="S39" s="25"/>
      <c r="T39" s="25"/>
      <c r="U39" s="25"/>
      <c r="V39" s="25"/>
      <c r="W39" s="25"/>
    </row>
    <row r="40" spans="1:23" x14ac:dyDescent="0.25">
      <c r="A40" s="25"/>
      <c r="B40" s="25"/>
      <c r="C40" s="25"/>
      <c r="D40" s="25"/>
      <c r="E40" s="25"/>
      <c r="F40" s="25"/>
      <c r="G40" s="25"/>
      <c r="H40" s="25"/>
      <c r="I40" s="25"/>
      <c r="J40" s="25"/>
      <c r="K40" s="25"/>
      <c r="L40" s="25"/>
      <c r="M40" s="25"/>
      <c r="N40" s="25"/>
      <c r="O40" s="25"/>
      <c r="P40" s="25"/>
      <c r="Q40" s="25"/>
      <c r="R40" s="25"/>
      <c r="S40" s="25"/>
      <c r="T40" s="25"/>
      <c r="U40" s="25"/>
      <c r="V40" s="25"/>
      <c r="W40" s="25"/>
    </row>
    <row r="41" spans="1:23" x14ac:dyDescent="0.25">
      <c r="A41" s="25"/>
      <c r="B41" s="25"/>
      <c r="C41" s="25"/>
      <c r="D41" s="25"/>
      <c r="E41" s="25"/>
      <c r="F41" s="25"/>
      <c r="G41" s="25"/>
      <c r="H41" s="25"/>
      <c r="I41" s="25"/>
      <c r="J41" s="25"/>
      <c r="K41" s="25"/>
      <c r="L41" s="25"/>
      <c r="M41" s="25"/>
      <c r="N41" s="25"/>
      <c r="O41" s="25"/>
      <c r="P41" s="25"/>
      <c r="Q41" s="25"/>
      <c r="R41" s="25"/>
      <c r="S41" s="25"/>
      <c r="T41" s="25"/>
      <c r="U41" s="25"/>
      <c r="V41" s="25"/>
      <c r="W41" s="25"/>
    </row>
    <row r="42" spans="1:23" x14ac:dyDescent="0.25">
      <c r="A42" s="25"/>
      <c r="B42" s="25"/>
      <c r="C42" s="25"/>
      <c r="D42" s="25"/>
      <c r="E42" s="25"/>
      <c r="F42" s="25"/>
      <c r="G42" s="25"/>
      <c r="H42" s="25"/>
      <c r="I42" s="25"/>
      <c r="J42" s="25"/>
      <c r="K42" s="25"/>
      <c r="L42" s="25"/>
      <c r="M42" s="25"/>
      <c r="N42" s="25"/>
      <c r="O42" s="25"/>
      <c r="P42" s="25"/>
      <c r="Q42" s="25"/>
      <c r="R42" s="25"/>
      <c r="S42" s="25"/>
      <c r="T42" s="25"/>
      <c r="U42" s="25"/>
      <c r="V42" s="25"/>
      <c r="W42" s="25"/>
    </row>
    <row r="43" spans="1:23" x14ac:dyDescent="0.25">
      <c r="A43" s="25"/>
      <c r="B43" s="25"/>
      <c r="C43" s="25"/>
      <c r="D43" s="25"/>
      <c r="E43" s="25"/>
      <c r="F43" s="25"/>
      <c r="G43" s="25"/>
      <c r="H43" s="25"/>
      <c r="I43" s="25"/>
      <c r="J43" s="25"/>
      <c r="K43" s="25"/>
      <c r="L43" s="25"/>
      <c r="M43" s="25"/>
      <c r="N43" s="25"/>
      <c r="O43" s="25"/>
      <c r="P43" s="25"/>
      <c r="Q43" s="25"/>
      <c r="R43" s="25"/>
      <c r="S43" s="25"/>
      <c r="T43" s="25"/>
      <c r="U43" s="25"/>
      <c r="V43" s="25"/>
      <c r="W43" s="25"/>
    </row>
    <row r="44" spans="1:23" x14ac:dyDescent="0.25">
      <c r="A44" s="25"/>
      <c r="B44" s="25"/>
      <c r="C44" s="25"/>
      <c r="D44" s="25"/>
      <c r="E44" s="25"/>
      <c r="F44" s="25"/>
      <c r="G44" s="25"/>
      <c r="H44" s="25"/>
      <c r="I44" s="25"/>
      <c r="J44" s="25"/>
      <c r="K44" s="25"/>
      <c r="L44" s="25"/>
      <c r="M44" s="25"/>
      <c r="N44" s="25"/>
      <c r="O44" s="25"/>
      <c r="P44" s="25"/>
      <c r="Q44" s="25"/>
      <c r="R44" s="25"/>
      <c r="S44" s="25"/>
      <c r="T44" s="25"/>
      <c r="U44" s="25"/>
      <c r="V44" s="25"/>
      <c r="W44" s="25"/>
    </row>
    <row r="45" spans="1:23" x14ac:dyDescent="0.25">
      <c r="A45" s="25"/>
      <c r="B45" s="25"/>
      <c r="C45" s="25"/>
      <c r="D45" s="25"/>
      <c r="E45" s="25"/>
      <c r="F45" s="25"/>
      <c r="G45" s="25"/>
      <c r="H45" s="25"/>
      <c r="I45" s="25"/>
      <c r="J45" s="25"/>
      <c r="K45" s="25"/>
      <c r="L45" s="25"/>
      <c r="M45" s="25"/>
      <c r="N45" s="25"/>
      <c r="O45" s="25"/>
      <c r="P45" s="25"/>
      <c r="Q45" s="25"/>
      <c r="R45" s="25"/>
      <c r="S45" s="25"/>
      <c r="T45" s="25"/>
      <c r="U45" s="25"/>
      <c r="V45" s="25"/>
      <c r="W45" s="25"/>
    </row>
    <row r="46" spans="1:23" x14ac:dyDescent="0.25">
      <c r="A46" s="25"/>
      <c r="B46" s="25"/>
      <c r="C46" s="25"/>
      <c r="D46" s="25"/>
      <c r="E46" s="25"/>
      <c r="F46" s="25"/>
      <c r="G46" s="25"/>
      <c r="H46" s="25"/>
      <c r="I46" s="25"/>
      <c r="J46" s="25"/>
      <c r="K46" s="25"/>
      <c r="L46" s="25"/>
      <c r="M46" s="25"/>
      <c r="N46" s="25"/>
      <c r="O46" s="25"/>
      <c r="P46" s="25"/>
      <c r="Q46" s="25"/>
      <c r="R46" s="25"/>
      <c r="S46" s="25"/>
      <c r="T46" s="25"/>
      <c r="U46" s="25"/>
      <c r="V46" s="25"/>
      <c r="W46" s="25"/>
    </row>
    <row r="47" spans="1:23" x14ac:dyDescent="0.25">
      <c r="A47" s="25"/>
      <c r="B47" s="25"/>
      <c r="C47" s="25"/>
      <c r="D47" s="25"/>
      <c r="E47" s="25"/>
      <c r="F47" s="25"/>
      <c r="G47" s="25"/>
      <c r="H47" s="25"/>
      <c r="I47" s="25"/>
      <c r="J47" s="25"/>
      <c r="K47" s="25"/>
      <c r="L47" s="25"/>
      <c r="M47" s="25"/>
      <c r="N47" s="25"/>
      <c r="O47" s="25"/>
      <c r="P47" s="25"/>
      <c r="Q47" s="25"/>
      <c r="R47" s="25"/>
      <c r="S47" s="25"/>
      <c r="T47" s="25"/>
      <c r="U47" s="25"/>
      <c r="V47" s="25"/>
      <c r="W47" s="25"/>
    </row>
    <row r="48" spans="1:23" x14ac:dyDescent="0.25">
      <c r="A48" s="25"/>
      <c r="B48" s="25"/>
      <c r="C48" s="25"/>
      <c r="D48" s="25"/>
      <c r="E48" s="25"/>
      <c r="F48" s="25"/>
      <c r="G48" s="25"/>
      <c r="H48" s="25"/>
      <c r="I48" s="25"/>
      <c r="J48" s="25"/>
      <c r="K48" s="25"/>
      <c r="L48" s="25"/>
      <c r="M48" s="25"/>
      <c r="N48" s="25"/>
      <c r="O48" s="25"/>
      <c r="P48" s="25"/>
      <c r="Q48" s="25"/>
      <c r="R48" s="25"/>
      <c r="S48" s="25"/>
      <c r="T48" s="25"/>
      <c r="U48" s="25"/>
      <c r="V48" s="25"/>
      <c r="W48" s="25"/>
    </row>
    <row r="49" spans="1:23" x14ac:dyDescent="0.25">
      <c r="A49" s="25"/>
      <c r="B49" s="25"/>
      <c r="C49" s="25"/>
      <c r="D49" s="25"/>
      <c r="E49" s="25"/>
      <c r="F49" s="25"/>
      <c r="G49" s="25"/>
      <c r="H49" s="25"/>
      <c r="I49" s="25"/>
      <c r="J49" s="25"/>
      <c r="K49" s="25"/>
      <c r="L49" s="25"/>
      <c r="M49" s="25"/>
      <c r="N49" s="25"/>
      <c r="O49" s="25"/>
      <c r="P49" s="25"/>
      <c r="Q49" s="25"/>
      <c r="R49" s="25"/>
      <c r="S49" s="25"/>
      <c r="T49" s="25"/>
      <c r="U49" s="25"/>
      <c r="V49" s="25"/>
      <c r="W49" s="25"/>
    </row>
    <row r="50" spans="1:23" x14ac:dyDescent="0.25">
      <c r="A50" s="25"/>
      <c r="B50" s="25"/>
      <c r="C50" s="25"/>
      <c r="D50" s="25"/>
      <c r="E50" s="25"/>
      <c r="F50" s="25"/>
      <c r="G50" s="25"/>
      <c r="H50" s="25"/>
      <c r="I50" s="25"/>
      <c r="J50" s="25"/>
      <c r="K50" s="25"/>
      <c r="L50" s="25"/>
      <c r="M50" s="25"/>
      <c r="N50" s="25"/>
      <c r="O50" s="25"/>
      <c r="P50" s="25"/>
      <c r="Q50" s="25"/>
      <c r="R50" s="25"/>
      <c r="S50" s="25"/>
      <c r="T50" s="25"/>
      <c r="U50" s="25"/>
      <c r="V50" s="25"/>
      <c r="W50" s="25"/>
    </row>
    <row r="51" spans="1:23" x14ac:dyDescent="0.25">
      <c r="A51" s="25"/>
      <c r="B51" s="25"/>
      <c r="C51" s="25"/>
      <c r="D51" s="25"/>
      <c r="E51" s="25"/>
      <c r="F51" s="25"/>
      <c r="G51" s="25"/>
      <c r="H51" s="25"/>
      <c r="I51" s="25"/>
      <c r="J51" s="25"/>
      <c r="K51" s="25"/>
      <c r="L51" s="25"/>
      <c r="M51" s="25"/>
      <c r="N51" s="25"/>
      <c r="O51" s="25"/>
      <c r="P51" s="25"/>
      <c r="Q51" s="25"/>
      <c r="R51" s="25"/>
      <c r="S51" s="25"/>
      <c r="T51" s="25"/>
      <c r="U51" s="25"/>
      <c r="V51" s="25"/>
      <c r="W51" s="25"/>
    </row>
    <row r="52" spans="1:23" x14ac:dyDescent="0.25">
      <c r="A52" s="25"/>
      <c r="B52" s="25"/>
      <c r="C52" s="25"/>
      <c r="D52" s="25"/>
      <c r="E52" s="25"/>
      <c r="F52" s="25"/>
      <c r="G52" s="25"/>
      <c r="H52" s="25"/>
      <c r="I52" s="25"/>
      <c r="J52" s="25"/>
      <c r="K52" s="25"/>
      <c r="L52" s="25"/>
      <c r="M52" s="25"/>
      <c r="N52" s="25"/>
      <c r="O52" s="25"/>
      <c r="P52" s="25"/>
      <c r="Q52" s="25"/>
      <c r="R52" s="25"/>
      <c r="S52" s="25"/>
      <c r="T52" s="25"/>
      <c r="U52" s="25"/>
      <c r="V52" s="25"/>
      <c r="W52" s="25"/>
    </row>
    <row r="53" spans="1:23" x14ac:dyDescent="0.25">
      <c r="A53" s="25"/>
      <c r="B53" s="25"/>
      <c r="C53" s="25"/>
      <c r="D53" s="25"/>
      <c r="E53" s="25"/>
      <c r="F53" s="25"/>
      <c r="G53" s="25"/>
      <c r="H53" s="25"/>
      <c r="I53" s="25"/>
      <c r="J53" s="25"/>
      <c r="K53" s="25"/>
      <c r="L53" s="25"/>
      <c r="M53" s="25"/>
      <c r="N53" s="25"/>
      <c r="O53" s="25"/>
      <c r="P53" s="25"/>
      <c r="Q53" s="25"/>
      <c r="R53" s="25"/>
      <c r="S53" s="25"/>
      <c r="T53" s="25"/>
      <c r="U53" s="25"/>
      <c r="V53" s="25"/>
      <c r="W53" s="25"/>
    </row>
    <row r="54" spans="1:23" x14ac:dyDescent="0.25">
      <c r="A54" s="25"/>
      <c r="B54" s="25"/>
      <c r="C54" s="25"/>
      <c r="D54" s="25"/>
      <c r="E54" s="25"/>
      <c r="F54" s="25"/>
      <c r="G54" s="25"/>
      <c r="H54" s="25"/>
      <c r="I54" s="25"/>
      <c r="J54" s="25"/>
      <c r="K54" s="25"/>
      <c r="L54" s="25"/>
      <c r="M54" s="25"/>
      <c r="N54" s="25"/>
      <c r="O54" s="25"/>
      <c r="P54" s="25"/>
      <c r="Q54" s="25"/>
      <c r="R54" s="25"/>
      <c r="S54" s="25"/>
      <c r="T54" s="25"/>
      <c r="U54" s="25"/>
      <c r="V54" s="25"/>
      <c r="W54" s="25"/>
    </row>
    <row r="55" spans="1:23" x14ac:dyDescent="0.25">
      <c r="A55" s="25"/>
      <c r="B55" s="25"/>
      <c r="C55" s="25"/>
      <c r="D55" s="25"/>
      <c r="E55" s="25"/>
      <c r="F55" s="25"/>
      <c r="G55" s="25"/>
      <c r="H55" s="25"/>
      <c r="I55" s="25"/>
      <c r="J55" s="25"/>
      <c r="K55" s="25"/>
      <c r="L55" s="25"/>
      <c r="M55" s="25"/>
      <c r="N55" s="25"/>
      <c r="O55" s="25"/>
      <c r="P55" s="25"/>
      <c r="Q55" s="25"/>
      <c r="R55" s="25"/>
      <c r="S55" s="25"/>
      <c r="T55" s="25"/>
      <c r="U55" s="25"/>
      <c r="V55" s="25"/>
      <c r="W55" s="25"/>
    </row>
    <row r="56" spans="1:23" x14ac:dyDescent="0.25">
      <c r="A56" s="25"/>
      <c r="B56" s="25"/>
      <c r="C56" s="25"/>
      <c r="D56" s="25"/>
      <c r="E56" s="25"/>
      <c r="F56" s="25"/>
      <c r="G56" s="25"/>
      <c r="H56" s="25"/>
      <c r="I56" s="25"/>
      <c r="J56" s="25"/>
      <c r="K56" s="25"/>
      <c r="L56" s="25"/>
      <c r="M56" s="25"/>
      <c r="N56" s="25"/>
      <c r="O56" s="25"/>
      <c r="P56" s="25"/>
      <c r="Q56" s="25"/>
      <c r="R56" s="25"/>
      <c r="S56" s="25"/>
      <c r="T56" s="25"/>
      <c r="U56" s="25"/>
      <c r="V56" s="25"/>
      <c r="W56" s="25"/>
    </row>
    <row r="57" spans="1:23" x14ac:dyDescent="0.25">
      <c r="A57" s="25"/>
      <c r="B57" s="25"/>
      <c r="C57" s="25"/>
      <c r="D57" s="25"/>
      <c r="E57" s="25"/>
      <c r="F57" s="25"/>
      <c r="G57" s="25"/>
      <c r="H57" s="25"/>
      <c r="I57" s="25"/>
      <c r="J57" s="25"/>
      <c r="K57" s="25"/>
      <c r="L57" s="25"/>
      <c r="M57" s="25"/>
      <c r="N57" s="25"/>
      <c r="O57" s="25"/>
      <c r="P57" s="25"/>
      <c r="Q57" s="25"/>
      <c r="R57" s="25"/>
      <c r="S57" s="25"/>
      <c r="T57" s="25"/>
      <c r="U57" s="25"/>
      <c r="V57" s="25"/>
      <c r="W57" s="25"/>
    </row>
    <row r="58" spans="1:23" x14ac:dyDescent="0.25">
      <c r="A58" s="25"/>
      <c r="B58" s="25"/>
      <c r="C58" s="25"/>
      <c r="D58" s="25"/>
      <c r="E58" s="25"/>
      <c r="F58" s="25"/>
      <c r="G58" s="25"/>
      <c r="H58" s="25"/>
      <c r="I58" s="25"/>
      <c r="J58" s="25"/>
      <c r="K58" s="25"/>
      <c r="L58" s="25"/>
      <c r="M58" s="25"/>
      <c r="N58" s="25"/>
      <c r="O58" s="25"/>
      <c r="P58" s="25"/>
      <c r="Q58" s="25"/>
      <c r="R58" s="25"/>
      <c r="S58" s="25"/>
      <c r="T58" s="25"/>
      <c r="U58" s="25"/>
      <c r="V58" s="25"/>
      <c r="W58" s="25"/>
    </row>
    <row r="59" spans="1:23" x14ac:dyDescent="0.25">
      <c r="A59" s="25"/>
      <c r="B59" s="25"/>
      <c r="C59" s="25"/>
      <c r="D59" s="25"/>
      <c r="E59" s="25"/>
      <c r="F59" s="25"/>
      <c r="G59" s="25"/>
      <c r="H59" s="25"/>
      <c r="I59" s="25"/>
      <c r="J59" s="25"/>
      <c r="K59" s="25"/>
      <c r="L59" s="25"/>
      <c r="M59" s="25"/>
      <c r="N59" s="25"/>
      <c r="O59" s="25"/>
      <c r="P59" s="25"/>
      <c r="Q59" s="25"/>
      <c r="R59" s="25"/>
      <c r="S59" s="25"/>
      <c r="T59" s="25"/>
      <c r="U59" s="25"/>
      <c r="V59" s="25"/>
      <c r="W59" s="25"/>
    </row>
    <row r="60" spans="1:23" x14ac:dyDescent="0.25">
      <c r="A60" s="25"/>
      <c r="B60" s="25"/>
      <c r="C60" s="25"/>
      <c r="D60" s="25"/>
      <c r="E60" s="25"/>
      <c r="F60" s="25"/>
      <c r="G60" s="25"/>
      <c r="H60" s="25"/>
      <c r="I60" s="25"/>
      <c r="J60" s="25"/>
      <c r="K60" s="25"/>
      <c r="L60" s="25"/>
      <c r="M60" s="25"/>
      <c r="N60" s="25"/>
      <c r="O60" s="25"/>
      <c r="P60" s="25"/>
      <c r="Q60" s="25"/>
      <c r="R60" s="25"/>
      <c r="S60" s="25"/>
      <c r="T60" s="25"/>
      <c r="U60" s="25"/>
      <c r="V60" s="25"/>
      <c r="W60" s="25"/>
    </row>
    <row r="61" spans="1:23" x14ac:dyDescent="0.25">
      <c r="A61" s="25"/>
      <c r="B61" s="25"/>
      <c r="C61" s="25"/>
      <c r="D61" s="25"/>
      <c r="E61" s="25"/>
      <c r="F61" s="25"/>
      <c r="G61" s="25"/>
      <c r="H61" s="25"/>
      <c r="I61" s="25"/>
      <c r="J61" s="25"/>
      <c r="K61" s="25"/>
      <c r="L61" s="25"/>
      <c r="M61" s="25"/>
      <c r="N61" s="25"/>
      <c r="O61" s="25"/>
      <c r="P61" s="25"/>
      <c r="Q61" s="25"/>
      <c r="R61" s="25"/>
      <c r="S61" s="25"/>
      <c r="T61" s="25"/>
      <c r="U61" s="25"/>
      <c r="V61" s="25"/>
      <c r="W61" s="25"/>
    </row>
    <row r="62" spans="1:23" x14ac:dyDescent="0.25">
      <c r="A62" s="25"/>
      <c r="B62" s="25"/>
      <c r="C62" s="25"/>
      <c r="D62" s="25"/>
      <c r="E62" s="25"/>
      <c r="F62" s="25"/>
      <c r="G62" s="25"/>
      <c r="H62" s="25"/>
      <c r="I62" s="25"/>
      <c r="J62" s="25"/>
      <c r="K62" s="25"/>
      <c r="L62" s="25"/>
      <c r="M62" s="25"/>
      <c r="N62" s="25"/>
      <c r="O62" s="25"/>
      <c r="P62" s="25"/>
      <c r="Q62" s="25"/>
      <c r="R62" s="25"/>
      <c r="S62" s="25"/>
      <c r="T62" s="25"/>
      <c r="U62" s="25"/>
      <c r="V62" s="25"/>
      <c r="W62" s="25"/>
    </row>
    <row r="63" spans="1:23" x14ac:dyDescent="0.25">
      <c r="A63" s="25"/>
      <c r="B63" s="25"/>
      <c r="C63" s="25"/>
      <c r="D63" s="25"/>
      <c r="E63" s="25"/>
      <c r="F63" s="25"/>
      <c r="G63" s="25"/>
      <c r="H63" s="25"/>
      <c r="I63" s="25"/>
      <c r="J63" s="25"/>
      <c r="K63" s="25"/>
      <c r="L63" s="25"/>
      <c r="M63" s="25"/>
      <c r="N63" s="25"/>
      <c r="O63" s="25"/>
      <c r="P63" s="25"/>
      <c r="Q63" s="25"/>
      <c r="R63" s="25"/>
      <c r="S63" s="25"/>
      <c r="T63" s="25"/>
      <c r="U63" s="25"/>
      <c r="V63" s="25"/>
      <c r="W63" s="25"/>
    </row>
    <row r="64" spans="1:23" x14ac:dyDescent="0.25">
      <c r="A64" s="25"/>
      <c r="B64" s="25"/>
      <c r="C64" s="25"/>
      <c r="D64" s="25"/>
      <c r="E64" s="25"/>
      <c r="F64" s="25"/>
      <c r="G64" s="25"/>
      <c r="H64" s="25"/>
      <c r="I64" s="25"/>
      <c r="J64" s="25"/>
      <c r="K64" s="25"/>
      <c r="L64" s="25"/>
      <c r="M64" s="25"/>
      <c r="N64" s="25"/>
      <c r="O64" s="25"/>
      <c r="P64" s="25"/>
      <c r="Q64" s="25"/>
      <c r="R64" s="25"/>
      <c r="S64" s="25"/>
      <c r="T64" s="25"/>
      <c r="U64" s="25"/>
      <c r="V64" s="25"/>
      <c r="W64" s="25"/>
    </row>
    <row r="65" spans="1:23" x14ac:dyDescent="0.25">
      <c r="A65" s="25"/>
      <c r="B65" s="25"/>
      <c r="C65" s="25"/>
      <c r="D65" s="25"/>
      <c r="E65" s="25"/>
      <c r="F65" s="25"/>
      <c r="G65" s="25"/>
      <c r="H65" s="25"/>
      <c r="I65" s="25"/>
      <c r="J65" s="25"/>
      <c r="K65" s="25"/>
      <c r="L65" s="25"/>
      <c r="M65" s="25"/>
      <c r="N65" s="25"/>
      <c r="O65" s="25"/>
      <c r="P65" s="25"/>
      <c r="Q65" s="25"/>
      <c r="R65" s="25"/>
      <c r="S65" s="25"/>
      <c r="T65" s="25"/>
      <c r="U65" s="25"/>
      <c r="V65" s="25"/>
      <c r="W65" s="25"/>
    </row>
    <row r="66" spans="1:23" x14ac:dyDescent="0.25">
      <c r="A66" s="25"/>
      <c r="B66" s="25"/>
      <c r="C66" s="25"/>
      <c r="D66" s="25"/>
      <c r="E66" s="25"/>
      <c r="F66" s="25"/>
      <c r="G66" s="25"/>
      <c r="H66" s="25"/>
      <c r="I66" s="25"/>
      <c r="J66" s="25"/>
      <c r="K66" s="25"/>
      <c r="L66" s="25"/>
      <c r="M66" s="25"/>
      <c r="N66" s="25"/>
      <c r="O66" s="25"/>
      <c r="P66" s="25"/>
      <c r="Q66" s="25"/>
      <c r="R66" s="25"/>
      <c r="S66" s="25"/>
      <c r="T66" s="25"/>
      <c r="U66" s="25"/>
      <c r="V66" s="25"/>
      <c r="W66" s="25"/>
    </row>
    <row r="67" spans="1:23" x14ac:dyDescent="0.25">
      <c r="A67" s="25"/>
      <c r="B67" s="25"/>
      <c r="C67" s="25"/>
      <c r="D67" s="25"/>
      <c r="E67" s="25"/>
      <c r="F67" s="25"/>
      <c r="G67" s="25"/>
      <c r="H67" s="25"/>
      <c r="I67" s="25"/>
      <c r="J67" s="25"/>
      <c r="K67" s="25"/>
      <c r="L67" s="25"/>
      <c r="M67" s="25"/>
      <c r="N67" s="25"/>
      <c r="O67" s="25"/>
      <c r="P67" s="25"/>
      <c r="Q67" s="25"/>
      <c r="R67" s="25"/>
      <c r="S67" s="25"/>
      <c r="T67" s="25"/>
      <c r="U67" s="25"/>
      <c r="V67" s="25"/>
      <c r="W67" s="25"/>
    </row>
    <row r="68" spans="1:23" x14ac:dyDescent="0.25">
      <c r="A68" s="25"/>
      <c r="B68" s="25"/>
      <c r="C68" s="25"/>
      <c r="D68" s="25"/>
      <c r="E68" s="25"/>
      <c r="F68" s="25"/>
      <c r="G68" s="25"/>
      <c r="H68" s="25"/>
      <c r="I68" s="25"/>
      <c r="J68" s="25"/>
      <c r="K68" s="25"/>
      <c r="L68" s="25"/>
      <c r="M68" s="25"/>
      <c r="N68" s="25"/>
      <c r="O68" s="25"/>
      <c r="P68" s="25"/>
      <c r="Q68" s="25"/>
      <c r="R68" s="25"/>
      <c r="S68" s="25"/>
      <c r="T68" s="25"/>
      <c r="U68" s="25"/>
      <c r="V68" s="25"/>
      <c r="W68" s="25"/>
    </row>
    <row r="69" spans="1:23" x14ac:dyDescent="0.25">
      <c r="A69" s="25"/>
      <c r="B69" s="25"/>
      <c r="C69" s="25"/>
      <c r="D69" s="25"/>
      <c r="E69" s="25"/>
      <c r="F69" s="25"/>
      <c r="G69" s="25"/>
      <c r="H69" s="25"/>
      <c r="I69" s="25"/>
      <c r="J69" s="25"/>
      <c r="K69" s="25"/>
      <c r="L69" s="25"/>
      <c r="M69" s="25"/>
      <c r="N69" s="25"/>
      <c r="O69" s="25"/>
      <c r="P69" s="25"/>
      <c r="Q69" s="25"/>
      <c r="R69" s="25"/>
      <c r="S69" s="25"/>
      <c r="T69" s="25"/>
      <c r="U69" s="25"/>
      <c r="V69" s="25"/>
      <c r="W69" s="25"/>
    </row>
    <row r="70" spans="1:23" x14ac:dyDescent="0.25">
      <c r="A70" s="25"/>
      <c r="B70" s="25"/>
      <c r="C70" s="25"/>
      <c r="D70" s="25"/>
      <c r="E70" s="25"/>
      <c r="F70" s="25"/>
      <c r="G70" s="25"/>
      <c r="H70" s="25"/>
      <c r="I70" s="25"/>
      <c r="J70" s="25"/>
      <c r="K70" s="25"/>
      <c r="L70" s="25"/>
      <c r="M70" s="25"/>
      <c r="N70" s="25"/>
      <c r="O70" s="25"/>
      <c r="P70" s="25"/>
      <c r="Q70" s="25"/>
      <c r="R70" s="25"/>
      <c r="S70" s="25"/>
      <c r="T70" s="25"/>
      <c r="U70" s="25"/>
      <c r="V70" s="25"/>
      <c r="W70" s="25"/>
    </row>
    <row r="71" spans="1:23" x14ac:dyDescent="0.25">
      <c r="A71" s="25"/>
      <c r="B71" s="25"/>
      <c r="C71" s="25"/>
      <c r="D71" s="25"/>
      <c r="E71" s="25"/>
      <c r="F71" s="25"/>
      <c r="G71" s="25"/>
      <c r="H71" s="25"/>
      <c r="I71" s="25"/>
      <c r="J71" s="25"/>
      <c r="K71" s="25"/>
      <c r="L71" s="25"/>
      <c r="M71" s="25"/>
      <c r="N71" s="25"/>
      <c r="O71" s="25"/>
      <c r="P71" s="25"/>
      <c r="Q71" s="25"/>
      <c r="R71" s="25"/>
      <c r="S71" s="25"/>
      <c r="T71" s="25"/>
      <c r="U71" s="25"/>
      <c r="V71" s="25"/>
      <c r="W71" s="25"/>
    </row>
    <row r="72" spans="1:23" x14ac:dyDescent="0.25">
      <c r="A72" s="25"/>
      <c r="B72" s="25"/>
      <c r="C72" s="25"/>
      <c r="D72" s="25"/>
      <c r="E72" s="25"/>
      <c r="F72" s="25"/>
      <c r="G72" s="25"/>
      <c r="H72" s="25"/>
      <c r="I72" s="25"/>
      <c r="J72" s="25"/>
      <c r="K72" s="25"/>
      <c r="L72" s="25"/>
      <c r="M72" s="25"/>
      <c r="N72" s="25"/>
      <c r="O72" s="25"/>
      <c r="P72" s="25"/>
      <c r="Q72" s="25"/>
      <c r="R72" s="25"/>
      <c r="S72" s="25"/>
      <c r="T72" s="25"/>
      <c r="U72" s="25"/>
      <c r="V72" s="25"/>
      <c r="W72" s="25"/>
    </row>
    <row r="73" spans="1:23" x14ac:dyDescent="0.25">
      <c r="A73" s="25"/>
      <c r="B73" s="25"/>
      <c r="C73" s="25"/>
      <c r="D73" s="25"/>
      <c r="E73" s="25"/>
      <c r="F73" s="25"/>
      <c r="G73" s="25"/>
      <c r="H73" s="25"/>
      <c r="I73" s="25"/>
      <c r="J73" s="25"/>
      <c r="K73" s="25"/>
      <c r="L73" s="25"/>
      <c r="M73" s="25"/>
      <c r="N73" s="25"/>
      <c r="O73" s="25"/>
      <c r="P73" s="25"/>
      <c r="Q73" s="25"/>
      <c r="R73" s="25"/>
      <c r="S73" s="25"/>
      <c r="T73" s="25"/>
      <c r="U73" s="25"/>
      <c r="V73" s="25"/>
      <c r="W73" s="25"/>
    </row>
    <row r="74" spans="1:23" x14ac:dyDescent="0.25">
      <c r="A74" s="25"/>
      <c r="B74" s="25"/>
      <c r="C74" s="25"/>
      <c r="D74" s="25"/>
      <c r="E74" s="25"/>
      <c r="F74" s="25"/>
      <c r="G74" s="25"/>
      <c r="H74" s="25"/>
      <c r="I74" s="25"/>
      <c r="J74" s="25"/>
      <c r="K74" s="25"/>
      <c r="L74" s="25"/>
      <c r="M74" s="25"/>
      <c r="N74" s="25"/>
      <c r="O74" s="25"/>
      <c r="P74" s="25"/>
      <c r="Q74" s="25"/>
      <c r="R74" s="25"/>
      <c r="S74" s="25"/>
      <c r="T74" s="25"/>
      <c r="U74" s="25"/>
      <c r="V74" s="25"/>
      <c r="W74" s="25"/>
    </row>
    <row r="75" spans="1:23" x14ac:dyDescent="0.25">
      <c r="A75" s="25"/>
      <c r="B75" s="25"/>
      <c r="C75" s="25"/>
      <c r="D75" s="25"/>
      <c r="E75" s="25"/>
      <c r="F75" s="25"/>
      <c r="G75" s="25"/>
      <c r="H75" s="25"/>
      <c r="I75" s="25"/>
      <c r="J75" s="25"/>
      <c r="K75" s="25"/>
      <c r="L75" s="25"/>
      <c r="M75" s="25"/>
      <c r="N75" s="25"/>
      <c r="O75" s="25"/>
      <c r="P75" s="25"/>
      <c r="Q75" s="25"/>
      <c r="R75" s="25"/>
      <c r="S75" s="25"/>
      <c r="T75" s="25"/>
      <c r="U75" s="25"/>
      <c r="V75" s="25"/>
      <c r="W75" s="25"/>
    </row>
    <row r="76" spans="1:23" x14ac:dyDescent="0.25">
      <c r="A76" s="25"/>
      <c r="B76" s="25"/>
      <c r="C76" s="25"/>
      <c r="D76" s="25"/>
      <c r="E76" s="25"/>
      <c r="F76" s="25"/>
      <c r="G76" s="25"/>
      <c r="H76" s="25"/>
      <c r="I76" s="25"/>
      <c r="J76" s="25"/>
      <c r="K76" s="25"/>
      <c r="L76" s="25"/>
      <c r="M76" s="25"/>
      <c r="N76" s="25"/>
      <c r="O76" s="25"/>
      <c r="P76" s="25"/>
      <c r="Q76" s="25"/>
      <c r="R76" s="25"/>
      <c r="S76" s="25"/>
      <c r="T76" s="25"/>
      <c r="U76" s="25"/>
      <c r="V76" s="25"/>
      <c r="W76" s="25"/>
    </row>
    <row r="77" spans="1:23" x14ac:dyDescent="0.25">
      <c r="A77" s="25"/>
      <c r="B77" s="25"/>
      <c r="C77" s="25"/>
      <c r="D77" s="25"/>
      <c r="E77" s="25"/>
      <c r="F77" s="25"/>
      <c r="G77" s="25"/>
      <c r="H77" s="25"/>
      <c r="I77" s="25"/>
      <c r="J77" s="25"/>
      <c r="K77" s="25"/>
      <c r="L77" s="25"/>
      <c r="M77" s="25"/>
      <c r="N77" s="25"/>
      <c r="O77" s="25"/>
      <c r="P77" s="25"/>
      <c r="Q77" s="25"/>
      <c r="R77" s="25"/>
      <c r="S77" s="25"/>
      <c r="T77" s="25"/>
      <c r="U77" s="25"/>
      <c r="V77" s="25"/>
      <c r="W77" s="25"/>
    </row>
    <row r="78" spans="1:23" x14ac:dyDescent="0.25">
      <c r="A78" s="25"/>
      <c r="B78" s="25"/>
      <c r="C78" s="25"/>
      <c r="D78" s="25"/>
      <c r="E78" s="25"/>
      <c r="F78" s="25"/>
      <c r="G78" s="25"/>
      <c r="H78" s="25"/>
      <c r="I78" s="25"/>
      <c r="J78" s="25"/>
      <c r="K78" s="25"/>
      <c r="L78" s="25"/>
      <c r="M78" s="25"/>
      <c r="N78" s="25"/>
      <c r="O78" s="25"/>
      <c r="P78" s="25"/>
      <c r="Q78" s="25"/>
      <c r="R78" s="25"/>
      <c r="S78" s="25"/>
      <c r="T78" s="25"/>
      <c r="U78" s="25"/>
      <c r="V78" s="25"/>
      <c r="W78" s="25"/>
    </row>
    <row r="79" spans="1:23" x14ac:dyDescent="0.25">
      <c r="A79" s="25"/>
      <c r="B79" s="25"/>
      <c r="C79" s="25"/>
      <c r="D79" s="25"/>
      <c r="E79" s="25"/>
      <c r="F79" s="25"/>
      <c r="G79" s="25"/>
      <c r="H79" s="25"/>
      <c r="I79" s="25"/>
      <c r="J79" s="25"/>
      <c r="K79" s="25"/>
      <c r="L79" s="25"/>
      <c r="M79" s="25"/>
      <c r="N79" s="25"/>
      <c r="O79" s="25"/>
      <c r="P79" s="25"/>
      <c r="Q79" s="25"/>
      <c r="R79" s="25"/>
      <c r="S79" s="25"/>
      <c r="T79" s="25"/>
      <c r="U79" s="25"/>
      <c r="V79" s="25"/>
      <c r="W79" s="25"/>
    </row>
    <row r="80" spans="1:23" x14ac:dyDescent="0.25">
      <c r="A80" s="25"/>
      <c r="B80" s="25"/>
      <c r="C80" s="25"/>
      <c r="D80" s="25"/>
      <c r="E80" s="25"/>
      <c r="F80" s="25"/>
      <c r="G80" s="25"/>
      <c r="H80" s="25"/>
      <c r="I80" s="25"/>
      <c r="J80" s="25"/>
      <c r="K80" s="25"/>
      <c r="L80" s="25"/>
      <c r="M80" s="25"/>
      <c r="N80" s="25"/>
      <c r="O80" s="25"/>
      <c r="P80" s="25"/>
      <c r="Q80" s="25"/>
      <c r="R80" s="25"/>
      <c r="S80" s="25"/>
      <c r="T80" s="25"/>
      <c r="U80" s="25"/>
      <c r="V80" s="25"/>
      <c r="W80" s="25"/>
    </row>
    <row r="81" spans="1:23" x14ac:dyDescent="0.25">
      <c r="A81" s="25"/>
      <c r="B81" s="25"/>
      <c r="C81" s="25"/>
      <c r="D81" s="25"/>
      <c r="E81" s="25"/>
      <c r="F81" s="25"/>
      <c r="G81" s="25"/>
      <c r="H81" s="25"/>
      <c r="I81" s="25"/>
      <c r="J81" s="25"/>
      <c r="K81" s="25"/>
      <c r="L81" s="25"/>
      <c r="M81" s="25"/>
      <c r="N81" s="25"/>
      <c r="O81" s="25"/>
      <c r="P81" s="25"/>
      <c r="Q81" s="25"/>
      <c r="R81" s="25"/>
      <c r="S81" s="25"/>
      <c r="T81" s="25"/>
      <c r="U81" s="25"/>
      <c r="V81" s="25"/>
      <c r="W81" s="25"/>
    </row>
    <row r="82" spans="1:23" x14ac:dyDescent="0.25">
      <c r="A82" s="25"/>
      <c r="B82" s="25"/>
      <c r="C82" s="25"/>
      <c r="D82" s="25"/>
      <c r="E82" s="25"/>
      <c r="F82" s="25"/>
      <c r="G82" s="25"/>
      <c r="H82" s="25"/>
      <c r="I82" s="25"/>
      <c r="J82" s="25"/>
      <c r="K82" s="25"/>
      <c r="L82" s="25"/>
      <c r="M82" s="25"/>
      <c r="N82" s="25"/>
      <c r="O82" s="25"/>
      <c r="P82" s="25"/>
      <c r="Q82" s="25"/>
      <c r="R82" s="25"/>
      <c r="S82" s="25"/>
      <c r="T82" s="25"/>
      <c r="U82" s="25"/>
      <c r="V82" s="25"/>
      <c r="W82" s="25"/>
    </row>
    <row r="83" spans="1:23" x14ac:dyDescent="0.25">
      <c r="A83" s="25"/>
      <c r="B83" s="25"/>
      <c r="C83" s="25"/>
      <c r="D83" s="25"/>
      <c r="E83" s="25"/>
      <c r="F83" s="25"/>
      <c r="G83" s="25"/>
      <c r="H83" s="25"/>
      <c r="I83" s="25"/>
      <c r="J83" s="25"/>
      <c r="K83" s="25"/>
      <c r="L83" s="25"/>
      <c r="M83" s="25"/>
      <c r="N83" s="25"/>
      <c r="O83" s="25"/>
      <c r="P83" s="25"/>
      <c r="Q83" s="25"/>
      <c r="R83" s="25"/>
      <c r="S83" s="25"/>
      <c r="T83" s="25"/>
      <c r="U83" s="25"/>
      <c r="V83" s="25"/>
      <c r="W83" s="25"/>
    </row>
    <row r="84" spans="1:23" x14ac:dyDescent="0.25">
      <c r="A84" s="25"/>
      <c r="B84" s="25"/>
      <c r="C84" s="25"/>
      <c r="D84" s="25"/>
      <c r="E84" s="25"/>
      <c r="F84" s="25"/>
      <c r="G84" s="25"/>
      <c r="H84" s="25"/>
      <c r="I84" s="25"/>
      <c r="J84" s="25"/>
      <c r="K84" s="25"/>
      <c r="L84" s="25"/>
      <c r="M84" s="25"/>
      <c r="N84" s="25"/>
      <c r="O84" s="25"/>
      <c r="P84" s="25"/>
      <c r="Q84" s="25"/>
      <c r="R84" s="25"/>
      <c r="S84" s="25"/>
      <c r="T84" s="25"/>
      <c r="U84" s="25"/>
      <c r="V84" s="25"/>
      <c r="W84" s="25"/>
    </row>
    <row r="85" spans="1:23" x14ac:dyDescent="0.25">
      <c r="A85" s="25"/>
      <c r="B85" s="25"/>
      <c r="C85" s="25"/>
      <c r="D85" s="25"/>
      <c r="E85" s="25"/>
      <c r="F85" s="25"/>
      <c r="G85" s="25"/>
      <c r="H85" s="25"/>
      <c r="I85" s="25"/>
      <c r="J85" s="25"/>
      <c r="K85" s="25"/>
      <c r="L85" s="25"/>
      <c r="M85" s="25"/>
      <c r="N85" s="25"/>
      <c r="O85" s="25"/>
      <c r="P85" s="25"/>
      <c r="Q85" s="25"/>
      <c r="R85" s="25"/>
      <c r="S85" s="25"/>
      <c r="T85" s="25"/>
      <c r="U85" s="25"/>
      <c r="V85" s="25"/>
      <c r="W85" s="25"/>
    </row>
    <row r="86" spans="1:23" x14ac:dyDescent="0.25">
      <c r="A86" s="25"/>
      <c r="B86" s="25"/>
      <c r="C86" s="25"/>
      <c r="D86" s="25"/>
      <c r="E86" s="25"/>
      <c r="F86" s="25"/>
      <c r="G86" s="25"/>
      <c r="H86" s="25"/>
      <c r="I86" s="25"/>
      <c r="J86" s="25"/>
      <c r="K86" s="25"/>
      <c r="L86" s="25"/>
      <c r="M86" s="25"/>
      <c r="N86" s="25"/>
      <c r="O86" s="25"/>
      <c r="P86" s="25"/>
      <c r="Q86" s="25"/>
      <c r="R86" s="25"/>
      <c r="S86" s="25"/>
      <c r="T86" s="25"/>
      <c r="U86" s="25"/>
      <c r="V86" s="25"/>
      <c r="W86" s="25"/>
    </row>
    <row r="87" spans="1:23" x14ac:dyDescent="0.25">
      <c r="A87" s="25"/>
      <c r="B87" s="25"/>
      <c r="C87" s="25"/>
      <c r="D87" s="25"/>
      <c r="E87" s="25"/>
      <c r="F87" s="25"/>
      <c r="G87" s="25"/>
      <c r="H87" s="25"/>
      <c r="I87" s="25"/>
      <c r="J87" s="25"/>
      <c r="K87" s="25"/>
      <c r="L87" s="25"/>
      <c r="M87" s="25"/>
      <c r="N87" s="25"/>
      <c r="O87" s="25"/>
      <c r="P87" s="25"/>
      <c r="Q87" s="25"/>
      <c r="R87" s="25"/>
      <c r="S87" s="25"/>
      <c r="T87" s="25"/>
      <c r="U87" s="25"/>
      <c r="V87" s="25"/>
      <c r="W87" s="25"/>
    </row>
    <row r="88" spans="1:23" x14ac:dyDescent="0.25">
      <c r="A88" s="25"/>
      <c r="B88" s="25"/>
      <c r="C88" s="25"/>
      <c r="D88" s="25"/>
      <c r="E88" s="25"/>
      <c r="F88" s="25"/>
      <c r="G88" s="25"/>
      <c r="H88" s="25"/>
      <c r="I88" s="25"/>
      <c r="J88" s="25"/>
      <c r="K88" s="25"/>
      <c r="L88" s="25"/>
      <c r="M88" s="25"/>
      <c r="N88" s="25"/>
      <c r="O88" s="25"/>
      <c r="P88" s="25"/>
      <c r="Q88" s="25"/>
      <c r="R88" s="25"/>
      <c r="S88" s="25"/>
      <c r="T88" s="25"/>
      <c r="U88" s="25"/>
      <c r="V88" s="25"/>
      <c r="W88" s="25"/>
    </row>
    <row r="89" spans="1:23" x14ac:dyDescent="0.25">
      <c r="A89" s="25"/>
      <c r="B89" s="25"/>
      <c r="C89" s="25"/>
      <c r="D89" s="25"/>
      <c r="E89" s="25"/>
      <c r="F89" s="25"/>
      <c r="G89" s="25"/>
      <c r="H89" s="25"/>
      <c r="I89" s="25"/>
      <c r="J89" s="25"/>
      <c r="K89" s="25"/>
      <c r="L89" s="25"/>
      <c r="M89" s="25"/>
      <c r="N89" s="25"/>
      <c r="O89" s="25"/>
      <c r="P89" s="25"/>
      <c r="Q89" s="25"/>
      <c r="R89" s="25"/>
      <c r="S89" s="25"/>
      <c r="T89" s="25"/>
      <c r="U89" s="25"/>
      <c r="V89" s="25"/>
      <c r="W89" s="25"/>
    </row>
    <row r="90" spans="1:23" x14ac:dyDescent="0.25">
      <c r="A90" s="25"/>
      <c r="B90" s="25"/>
      <c r="C90" s="25"/>
      <c r="D90" s="25"/>
      <c r="E90" s="25"/>
      <c r="F90" s="25"/>
      <c r="G90" s="25"/>
      <c r="H90" s="25"/>
      <c r="I90" s="25"/>
      <c r="J90" s="25"/>
      <c r="K90" s="25"/>
      <c r="L90" s="25"/>
      <c r="M90" s="25"/>
      <c r="N90" s="25"/>
      <c r="O90" s="25"/>
      <c r="P90" s="25"/>
      <c r="Q90" s="25"/>
      <c r="R90" s="25"/>
      <c r="S90" s="25"/>
      <c r="T90" s="25"/>
      <c r="U90" s="25"/>
      <c r="V90" s="25"/>
      <c r="W90" s="25"/>
    </row>
    <row r="91" spans="1:23" x14ac:dyDescent="0.25">
      <c r="A91" s="25"/>
      <c r="B91" s="25"/>
      <c r="C91" s="25"/>
      <c r="D91" s="25"/>
      <c r="E91" s="25"/>
      <c r="F91" s="25"/>
      <c r="G91" s="25"/>
      <c r="H91" s="25"/>
      <c r="I91" s="25"/>
      <c r="J91" s="25"/>
      <c r="K91" s="25"/>
      <c r="L91" s="25"/>
      <c r="M91" s="25"/>
      <c r="N91" s="25"/>
      <c r="O91" s="25"/>
      <c r="P91" s="25"/>
      <c r="Q91" s="25"/>
      <c r="R91" s="25"/>
      <c r="S91" s="25"/>
      <c r="T91" s="25"/>
      <c r="U91" s="25"/>
      <c r="V91" s="25"/>
      <c r="W91" s="25"/>
    </row>
    <row r="92" spans="1:23" x14ac:dyDescent="0.25">
      <c r="A92" s="25"/>
      <c r="B92" s="25"/>
      <c r="C92" s="25"/>
      <c r="D92" s="25"/>
      <c r="E92" s="25"/>
      <c r="F92" s="25"/>
      <c r="G92" s="25"/>
      <c r="H92" s="25"/>
      <c r="I92" s="25"/>
      <c r="J92" s="25"/>
      <c r="K92" s="25"/>
      <c r="L92" s="25"/>
      <c r="M92" s="25"/>
      <c r="N92" s="25"/>
      <c r="O92" s="25"/>
      <c r="P92" s="25"/>
      <c r="Q92" s="25"/>
      <c r="R92" s="25"/>
      <c r="S92" s="25"/>
      <c r="T92" s="25"/>
      <c r="U92" s="25"/>
      <c r="V92" s="25"/>
      <c r="W92" s="25"/>
    </row>
    <row r="93" spans="1:23" x14ac:dyDescent="0.25">
      <c r="A93" s="25"/>
      <c r="B93" s="25"/>
      <c r="C93" s="25"/>
      <c r="D93" s="25"/>
      <c r="E93" s="25"/>
      <c r="F93" s="25"/>
      <c r="G93" s="25"/>
      <c r="H93" s="25"/>
      <c r="I93" s="25"/>
      <c r="J93" s="25"/>
      <c r="K93" s="25"/>
      <c r="L93" s="25"/>
      <c r="M93" s="25"/>
      <c r="N93" s="25"/>
      <c r="O93" s="25"/>
      <c r="P93" s="25"/>
      <c r="Q93" s="25"/>
      <c r="R93" s="25"/>
      <c r="S93" s="25"/>
      <c r="T93" s="25"/>
      <c r="U93" s="25"/>
      <c r="V93" s="25"/>
      <c r="W93" s="25"/>
    </row>
    <row r="94" spans="1:23" x14ac:dyDescent="0.25">
      <c r="A94" s="25"/>
      <c r="B94" s="25"/>
      <c r="C94" s="25"/>
      <c r="D94" s="25"/>
      <c r="E94" s="25"/>
      <c r="F94" s="25"/>
      <c r="G94" s="25"/>
      <c r="H94" s="25"/>
      <c r="I94" s="25"/>
      <c r="J94" s="25"/>
      <c r="K94" s="25"/>
      <c r="L94" s="25"/>
      <c r="M94" s="25"/>
      <c r="N94" s="25"/>
      <c r="O94" s="25"/>
      <c r="P94" s="25"/>
      <c r="Q94" s="25"/>
      <c r="R94" s="25"/>
      <c r="S94" s="25"/>
      <c r="T94" s="25"/>
      <c r="U94" s="25"/>
      <c r="V94" s="25"/>
      <c r="W94" s="25"/>
    </row>
    <row r="95" spans="1:23" x14ac:dyDescent="0.25">
      <c r="A95" s="25"/>
      <c r="B95" s="25"/>
      <c r="C95" s="25"/>
      <c r="D95" s="25"/>
      <c r="E95" s="25"/>
      <c r="F95" s="25"/>
      <c r="G95" s="25"/>
      <c r="H95" s="25"/>
      <c r="I95" s="25"/>
      <c r="J95" s="25"/>
      <c r="K95" s="25"/>
      <c r="L95" s="25"/>
      <c r="M95" s="25"/>
      <c r="N95" s="25"/>
      <c r="O95" s="25"/>
      <c r="P95" s="25"/>
      <c r="Q95" s="25"/>
      <c r="R95" s="25"/>
      <c r="S95" s="25"/>
      <c r="T95" s="25"/>
      <c r="U95" s="25"/>
      <c r="V95" s="25"/>
      <c r="W95" s="25"/>
    </row>
    <row r="96" spans="1:23" x14ac:dyDescent="0.25">
      <c r="A96" s="25"/>
      <c r="B96" s="25"/>
      <c r="C96" s="25"/>
      <c r="D96" s="25"/>
      <c r="E96" s="25"/>
      <c r="F96" s="25"/>
      <c r="G96" s="25"/>
      <c r="H96" s="25"/>
      <c r="I96" s="25"/>
      <c r="J96" s="25"/>
      <c r="K96" s="25"/>
      <c r="L96" s="25"/>
      <c r="M96" s="25"/>
      <c r="N96" s="25"/>
      <c r="O96" s="25"/>
      <c r="P96" s="25"/>
      <c r="Q96" s="25"/>
      <c r="R96" s="25"/>
      <c r="S96" s="25"/>
      <c r="T96" s="25"/>
      <c r="U96" s="25"/>
      <c r="V96" s="25"/>
      <c r="W96" s="25"/>
    </row>
    <row r="97" spans="1:23" x14ac:dyDescent="0.25">
      <c r="A97" s="25"/>
      <c r="B97" s="25"/>
      <c r="C97" s="25"/>
      <c r="D97" s="25"/>
      <c r="E97" s="25"/>
      <c r="F97" s="25"/>
      <c r="G97" s="25"/>
      <c r="H97" s="25"/>
      <c r="I97" s="25"/>
      <c r="J97" s="25"/>
      <c r="K97" s="25"/>
      <c r="L97" s="25"/>
      <c r="M97" s="25"/>
      <c r="N97" s="25"/>
      <c r="O97" s="25"/>
      <c r="P97" s="25"/>
      <c r="Q97" s="25"/>
      <c r="R97" s="25"/>
      <c r="S97" s="25"/>
      <c r="T97" s="25"/>
      <c r="U97" s="25"/>
      <c r="V97" s="25"/>
      <c r="W97" s="25"/>
    </row>
    <row r="98" spans="1:23" x14ac:dyDescent="0.25">
      <c r="A98" s="25"/>
      <c r="B98" s="25"/>
      <c r="C98" s="25"/>
      <c r="D98" s="25"/>
      <c r="E98" s="25"/>
      <c r="F98" s="25"/>
      <c r="G98" s="25"/>
      <c r="H98" s="25"/>
      <c r="I98" s="25"/>
      <c r="J98" s="25"/>
      <c r="K98" s="25"/>
      <c r="L98" s="25"/>
      <c r="M98" s="25"/>
      <c r="N98" s="25"/>
      <c r="O98" s="25"/>
      <c r="P98" s="25"/>
      <c r="Q98" s="25"/>
      <c r="R98" s="25"/>
      <c r="S98" s="25"/>
      <c r="T98" s="25"/>
      <c r="U98" s="25"/>
      <c r="V98" s="25"/>
      <c r="W98" s="25"/>
    </row>
    <row r="99" spans="1:23" x14ac:dyDescent="0.25">
      <c r="A99" s="25"/>
      <c r="B99" s="25"/>
      <c r="C99" s="25"/>
      <c r="D99" s="25"/>
      <c r="E99" s="25"/>
      <c r="F99" s="25"/>
      <c r="G99" s="25"/>
      <c r="H99" s="25"/>
      <c r="I99" s="25"/>
      <c r="J99" s="25"/>
      <c r="K99" s="25"/>
      <c r="L99" s="25"/>
      <c r="M99" s="25"/>
      <c r="N99" s="25"/>
      <c r="O99" s="25"/>
      <c r="P99" s="25"/>
      <c r="Q99" s="25"/>
      <c r="R99" s="25"/>
      <c r="S99" s="25"/>
      <c r="T99" s="25"/>
      <c r="U99" s="25"/>
      <c r="V99" s="25"/>
      <c r="W99" s="25"/>
    </row>
    <row r="100" spans="1:23"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row>
    <row r="101" spans="1:23"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row>
    <row r="102" spans="1:23"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row>
    <row r="103" spans="1:23"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row>
    <row r="104" spans="1:23"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row>
    <row r="105" spans="1:23"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row>
    <row r="106" spans="1:23"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row>
    <row r="107" spans="1:23"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row>
    <row r="108" spans="1:23"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row>
    <row r="109" spans="1:23"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row>
    <row r="110" spans="1:23"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row>
    <row r="111" spans="1:23"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row>
    <row r="112" spans="1:23"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row>
    <row r="113" spans="1:23"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row>
    <row r="114" spans="1:23"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row>
    <row r="115" spans="1:23"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row>
    <row r="116" spans="1:23"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row>
    <row r="117" spans="1:23"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row>
    <row r="118" spans="1:23"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row>
    <row r="119" spans="1:23"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row>
    <row r="120" spans="1:23"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row>
    <row r="121" spans="1:23"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row>
    <row r="122" spans="1:23"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row>
    <row r="123" spans="1:23"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row>
    <row r="124" spans="1:23"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row>
    <row r="125" spans="1:23"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row>
    <row r="126" spans="1:23"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row>
    <row r="127" spans="1:23"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row>
    <row r="128" spans="1:23"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row>
    <row r="129" spans="1:23"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row>
    <row r="130" spans="1:23"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row>
    <row r="131" spans="1:23"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row>
    <row r="132" spans="1:23"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row>
    <row r="133" spans="1:23"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row>
    <row r="134" spans="1:23"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row>
    <row r="135" spans="1:23"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row>
    <row r="136" spans="1:23"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row>
    <row r="137" spans="1:23"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row>
    <row r="138" spans="1:23"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row>
    <row r="139" spans="1:23"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row>
    <row r="140" spans="1:23"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row>
    <row r="141" spans="1:23"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row>
    <row r="142" spans="1:23"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row>
    <row r="143" spans="1:23"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row>
    <row r="144" spans="1:23"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row>
    <row r="145" spans="1:23"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row>
    <row r="146" spans="1:23"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row>
    <row r="147" spans="1:23"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row>
    <row r="148" spans="1:23"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row>
    <row r="149" spans="1:23"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row>
    <row r="150" spans="1:23"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row>
    <row r="151" spans="1:23"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row>
    <row r="152" spans="1:23"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row>
    <row r="153" spans="1:23"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row>
    <row r="154" spans="1:23"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row>
    <row r="155" spans="1:23"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row>
    <row r="156" spans="1:23"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row>
    <row r="157" spans="1:23"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row>
    <row r="158" spans="1:23"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row>
    <row r="159" spans="1:23"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row>
    <row r="160" spans="1:23"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row>
    <row r="161" spans="1:23"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row>
    <row r="162" spans="1:23"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row>
    <row r="163" spans="1:23"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row>
    <row r="164" spans="1:23"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row>
    <row r="165" spans="1:23"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row>
    <row r="166" spans="1:23"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row>
    <row r="167" spans="1:23"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row>
    <row r="168" spans="1:23"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row>
    <row r="169" spans="1:23"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row>
    <row r="170" spans="1:23"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row>
    <row r="171" spans="1:23"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row>
    <row r="172" spans="1:23"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row>
    <row r="173" spans="1:23"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row>
    <row r="174" spans="1:23"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row>
    <row r="175" spans="1:23"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row>
    <row r="176" spans="1:23"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row>
    <row r="177" spans="1:23"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row>
    <row r="178" spans="1:23"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row>
    <row r="179" spans="1:23"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row>
    <row r="180" spans="1:23"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row>
    <row r="181" spans="1:23"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row>
    <row r="182" spans="1:23"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row>
    <row r="183" spans="1:23"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row>
    <row r="184" spans="1:23"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row>
    <row r="185" spans="1:23"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row>
    <row r="186" spans="1:23"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row>
    <row r="187" spans="1:23"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row>
    <row r="188" spans="1:23"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row>
    <row r="189" spans="1:23"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row>
    <row r="190" spans="1:23"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row>
    <row r="191" spans="1:23"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row>
    <row r="192" spans="1:23"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row>
    <row r="193" spans="1:23"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row>
    <row r="194" spans="1:23"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row>
    <row r="195" spans="1:23"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row>
    <row r="196" spans="1:23"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row>
    <row r="197" spans="1:23"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row>
    <row r="198" spans="1:23"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row>
    <row r="199" spans="1:23"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row>
    <row r="200" spans="1:23"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row>
    <row r="201" spans="1:23"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row>
    <row r="202" spans="1:23"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row>
    <row r="203" spans="1:23"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row>
    <row r="204" spans="1:23"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row>
    <row r="205" spans="1:23"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row>
    <row r="206" spans="1:23"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row>
    <row r="207" spans="1:23"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row>
    <row r="208" spans="1:23"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row>
    <row r="209" spans="1:23"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row>
    <row r="210" spans="1:23"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row>
    <row r="211" spans="1:23"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row>
    <row r="212" spans="1:23"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row>
    <row r="213" spans="1:23"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row>
    <row r="214" spans="1:23"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row>
    <row r="215" spans="1:23"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row>
    <row r="216" spans="1:23"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row>
    <row r="217" spans="1:23"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row>
    <row r="218" spans="1:23"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row>
    <row r="219" spans="1:23"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row>
    <row r="220" spans="1:23"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row>
    <row r="221" spans="1:23"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row>
    <row r="222" spans="1:23"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row>
    <row r="223" spans="1:23"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row>
    <row r="224" spans="1:23"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row>
    <row r="225" spans="1:23"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row>
    <row r="226" spans="1:23"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row>
    <row r="227" spans="1:23"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row>
    <row r="228" spans="1:23"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row>
    <row r="229" spans="1:23"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row>
    <row r="230" spans="1:23"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row>
    <row r="231" spans="1:23"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row>
    <row r="232" spans="1:23"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row>
    <row r="233" spans="1:23"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row>
    <row r="234" spans="1:23"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row>
    <row r="235" spans="1:23"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row>
    <row r="236" spans="1:23"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row>
    <row r="237" spans="1:23"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row>
    <row r="238" spans="1:23"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row>
    <row r="239" spans="1:23"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row>
    <row r="240" spans="1:23"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row>
    <row r="241" spans="1:23"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row>
    <row r="242" spans="1:23"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row>
    <row r="243" spans="1:23"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row>
    <row r="244" spans="1:23"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row>
    <row r="245" spans="1:23"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row>
    <row r="246" spans="1:23"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row>
    <row r="247" spans="1:23"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row>
    <row r="248" spans="1:23"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row>
    <row r="249" spans="1:23"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row>
    <row r="250" spans="1:23"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row>
    <row r="251" spans="1:23"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row>
    <row r="252" spans="1:23"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row>
    <row r="253" spans="1:23"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row>
    <row r="254" spans="1:23"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row>
    <row r="255" spans="1:23"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row>
    <row r="256" spans="1:23"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row>
    <row r="257" spans="1:23"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row>
    <row r="258" spans="1:23"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row>
    <row r="259" spans="1:23"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row>
    <row r="260" spans="1:23"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row>
    <row r="261" spans="1:23"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row>
    <row r="262" spans="1:23"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row>
    <row r="263" spans="1:23"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row>
    <row r="264" spans="1:23"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row>
    <row r="265" spans="1:23"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row>
    <row r="266" spans="1:23"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row>
    <row r="267" spans="1:23"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row>
    <row r="268" spans="1:23"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row>
    <row r="269" spans="1:23"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row>
    <row r="270" spans="1:23"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row>
    <row r="271" spans="1:23"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row>
    <row r="272" spans="1:23"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row>
    <row r="273" spans="1:23"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row>
    <row r="274" spans="1:23"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row>
    <row r="275" spans="1:23"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row>
    <row r="276" spans="1:23"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row>
    <row r="277" spans="1:23"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row>
    <row r="278" spans="1:23"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row>
    <row r="279" spans="1:23"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row>
    <row r="280" spans="1:23"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row>
    <row r="281" spans="1:23"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row>
    <row r="282" spans="1:23"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row>
    <row r="283" spans="1:23"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row>
    <row r="284" spans="1:23"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row>
    <row r="285" spans="1:23"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row>
    <row r="286" spans="1:23"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row>
    <row r="287" spans="1:23"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row>
    <row r="288" spans="1:23"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row>
    <row r="289" spans="1:23"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row>
    <row r="290" spans="1:23"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row>
    <row r="291" spans="1:23"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row>
    <row r="292" spans="1:23"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row>
    <row r="293" spans="1:23"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row>
    <row r="294" spans="1:23"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row>
    <row r="295" spans="1:23"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row>
    <row r="296" spans="1:23"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row>
    <row r="297" spans="1:23"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row>
    <row r="298" spans="1:23"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row>
    <row r="299" spans="1:23"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row>
    <row r="300" spans="1:23"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row>
    <row r="301" spans="1:23"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row>
    <row r="302" spans="1:23"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row>
    <row r="303" spans="1:23"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row>
    <row r="304" spans="1:23"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row>
    <row r="305" spans="1:23"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row>
    <row r="306" spans="1:23"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row>
    <row r="307" spans="1:23"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row>
    <row r="308" spans="1:23"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row>
    <row r="309" spans="1:23"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row>
    <row r="310" spans="1:23"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row>
    <row r="311" spans="1:23"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row>
    <row r="312" spans="1:23"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row>
    <row r="313" spans="1:23"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row>
    <row r="314" spans="1:23"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row>
    <row r="315" spans="1:23"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row>
    <row r="316" spans="1:23"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row>
    <row r="317" spans="1:23"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row>
    <row r="318" spans="1:23"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row>
    <row r="319" spans="1:23"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row>
    <row r="320" spans="1:23"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row>
    <row r="321" spans="1:23"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row>
    <row r="322" spans="1:23"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row>
    <row r="323" spans="1:23"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row>
    <row r="324" spans="1:23"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row>
    <row r="325" spans="1:23"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row>
    <row r="326" spans="1:23"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row>
    <row r="327" spans="1:23"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row>
    <row r="328" spans="1:23"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row>
    <row r="329" spans="1:23"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row>
    <row r="330" spans="1:23"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row>
    <row r="331" spans="1:23"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row>
    <row r="332" spans="1:23"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row>
    <row r="333" spans="1:23"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row>
    <row r="334" spans="1:23"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row>
    <row r="335" spans="1:23"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row>
    <row r="336" spans="1:23"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row>
    <row r="337" spans="1:23"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row>
    <row r="338" spans="1:23"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row>
    <row r="339" spans="1:23"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row>
    <row r="340" spans="1:23"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row>
    <row r="341" spans="1:23"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row>
    <row r="342" spans="1:23"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row>
    <row r="343" spans="1:23"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row>
    <row r="344" spans="1:23"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row>
    <row r="345" spans="1:23"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row>
    <row r="346" spans="1:23"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row>
    <row r="347" spans="1:23"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row>
    <row r="348" spans="1:23"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row>
    <row r="349" spans="1:23"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row>
    <row r="350" spans="1:23"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row>
    <row r="351" spans="1:23"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row>
    <row r="352" spans="1:23"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row>
    <row r="353" spans="1:23"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row>
    <row r="354" spans="1:23"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row>
    <row r="355" spans="1:23"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row>
    <row r="356" spans="1:23"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row>
    <row r="357" spans="1:23"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row>
    <row r="358" spans="1:23"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row>
    <row r="359" spans="1:23"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row>
    <row r="360" spans="1:23"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68" t="str">
        <f>'1. паспорт местоположение'!A5:C5</f>
        <v>Год раскрытия информации: 2022 год</v>
      </c>
      <c r="B5" s="468"/>
      <c r="C5" s="468"/>
      <c r="D5" s="468"/>
      <c r="E5" s="468"/>
      <c r="F5" s="468"/>
      <c r="G5" s="468"/>
      <c r="H5" s="4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5" t="s">
        <v>7</v>
      </c>
      <c r="B7" s="415"/>
      <c r="C7" s="415"/>
      <c r="D7" s="415"/>
      <c r="E7" s="415"/>
      <c r="F7" s="415"/>
      <c r="G7" s="415"/>
      <c r="H7" s="415"/>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9" t="str">
        <f>'1. паспорт местоположение'!A9:C9</f>
        <v>Акционерное общество "Янтарьэнерго" ДЗО  ПАО "Россети"</v>
      </c>
      <c r="B9" s="439"/>
      <c r="C9" s="439"/>
      <c r="D9" s="439"/>
      <c r="E9" s="439"/>
      <c r="F9" s="439"/>
      <c r="G9" s="439"/>
      <c r="H9" s="439"/>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0" t="s">
        <v>6</v>
      </c>
      <c r="B10" s="420"/>
      <c r="C10" s="420"/>
      <c r="D10" s="420"/>
      <c r="E10" s="420"/>
      <c r="F10" s="420"/>
      <c r="G10" s="420"/>
      <c r="H10" s="420"/>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9" t="str">
        <f>'1. паспорт местоположение'!A12:C12</f>
        <v>L_140-156</v>
      </c>
      <c r="B12" s="439"/>
      <c r="C12" s="439"/>
      <c r="D12" s="439"/>
      <c r="E12" s="439"/>
      <c r="F12" s="439"/>
      <c r="G12" s="439"/>
      <c r="H12" s="439"/>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0" t="s">
        <v>5</v>
      </c>
      <c r="B13" s="420"/>
      <c r="C13" s="420"/>
      <c r="D13" s="420"/>
      <c r="E13" s="420"/>
      <c r="F13" s="420"/>
      <c r="G13" s="420"/>
      <c r="H13" s="420"/>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69" t="str">
        <f>'1. паспорт местоположение'!A15:C15</f>
        <v>Приобретение электросетевого комплекса в г.Калининграде, ул.Черниговская 19-А,Б,В,Г,Д,Е,Ж</v>
      </c>
      <c r="B15" s="423"/>
      <c r="C15" s="423"/>
      <c r="D15" s="423"/>
      <c r="E15" s="423"/>
      <c r="F15" s="423"/>
      <c r="G15" s="423"/>
      <c r="H15" s="42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0" t="s">
        <v>4</v>
      </c>
      <c r="B16" s="420"/>
      <c r="C16" s="420"/>
      <c r="D16" s="420"/>
      <c r="E16" s="420"/>
      <c r="F16" s="420"/>
      <c r="G16" s="420"/>
      <c r="H16" s="420"/>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9" t="s">
        <v>471</v>
      </c>
      <c r="B18" s="439"/>
      <c r="C18" s="439"/>
      <c r="D18" s="439"/>
      <c r="E18" s="439"/>
      <c r="F18" s="439"/>
      <c r="G18" s="439"/>
      <c r="H18" s="439"/>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3143000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61" t="s">
        <v>321</v>
      </c>
      <c r="E28" s="462"/>
      <c r="F28" s="463"/>
      <c r="G28" s="466" t="e">
        <f>IF(SUM(B89:L89)=0,"не окупается",SUM(B89:L89))</f>
        <v>#VALUE!</v>
      </c>
      <c r="H28" s="467"/>
    </row>
    <row r="29" spans="1:44" ht="15.6" customHeight="1" x14ac:dyDescent="0.2">
      <c r="A29" s="284" t="s">
        <v>317</v>
      </c>
      <c r="B29" s="285">
        <f>$B$126*$B$127</f>
        <v>31430</v>
      </c>
      <c r="D29" s="461" t="s">
        <v>319</v>
      </c>
      <c r="E29" s="462"/>
      <c r="F29" s="463"/>
      <c r="G29" s="466" t="e">
        <f>IF(SUM(B90:L90)=0,"не окупается",SUM(B90:L90))</f>
        <v>#VALUE!</v>
      </c>
      <c r="H29" s="467"/>
    </row>
    <row r="30" spans="1:44" ht="27.6" customHeight="1" x14ac:dyDescent="0.2">
      <c r="A30" s="286" t="s">
        <v>538</v>
      </c>
      <c r="B30" s="287">
        <v>1</v>
      </c>
      <c r="D30" s="461" t="s">
        <v>539</v>
      </c>
      <c r="E30" s="462"/>
      <c r="F30" s="463"/>
      <c r="G30" s="464" t="e">
        <f>L87</f>
        <v>#VALUE!</v>
      </c>
      <c r="H30" s="465"/>
    </row>
    <row r="31" spans="1:44" x14ac:dyDescent="0.2">
      <c r="A31" s="286" t="s">
        <v>316</v>
      </c>
      <c r="B31" s="287">
        <v>1</v>
      </c>
      <c r="D31" s="472"/>
      <c r="E31" s="473"/>
      <c r="F31" s="474"/>
      <c r="G31" s="472"/>
      <c r="H31" s="474"/>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3142999.95</v>
      </c>
      <c r="C50" s="308" t="e">
        <f>C108*(1+C49)</f>
        <v>#VALUE!</v>
      </c>
      <c r="D50" s="308" t="e">
        <f t="shared" ref="D50:AP50" si="4">D108*(1+D49)</f>
        <v>#VALUE!</v>
      </c>
      <c r="E50" s="308" t="e">
        <f t="shared" si="4"/>
        <v>#VALUE!</v>
      </c>
      <c r="F50" s="308" t="e">
        <f t="shared" si="4"/>
        <v>#VALUE!</v>
      </c>
      <c r="G50" s="308" t="e">
        <f t="shared" si="4"/>
        <v>#VALUE!</v>
      </c>
      <c r="H50" s="308" t="e">
        <f t="shared" si="4"/>
        <v>#VALUE!</v>
      </c>
      <c r="I50" s="308" t="e">
        <f t="shared" si="4"/>
        <v>#VALUE!</v>
      </c>
      <c r="J50" s="308" t="e">
        <f t="shared" si="4"/>
        <v>#VALUE!</v>
      </c>
      <c r="K50" s="308" t="e">
        <f t="shared" si="4"/>
        <v>#VALUE!</v>
      </c>
      <c r="L50" s="308" t="e">
        <f t="shared" si="4"/>
        <v>#VALUE!</v>
      </c>
      <c r="M50" s="308" t="e">
        <f t="shared" si="4"/>
        <v>#VALUE!</v>
      </c>
      <c r="N50" s="308" t="e">
        <f t="shared" si="4"/>
        <v>#VALUE!</v>
      </c>
      <c r="O50" s="308" t="e">
        <f t="shared" si="4"/>
        <v>#VALUE!</v>
      </c>
      <c r="P50" s="308" t="e">
        <f t="shared" si="4"/>
        <v>#VALUE!</v>
      </c>
      <c r="Q50" s="308" t="e">
        <f t="shared" si="4"/>
        <v>#VALUE!</v>
      </c>
      <c r="R50" s="308" t="e">
        <f t="shared" si="4"/>
        <v>#VALUE!</v>
      </c>
      <c r="S50" s="308" t="e">
        <f t="shared" si="4"/>
        <v>#VALUE!</v>
      </c>
      <c r="T50" s="308" t="e">
        <f t="shared" si="4"/>
        <v>#VALUE!</v>
      </c>
      <c r="U50" s="308" t="e">
        <f t="shared" si="4"/>
        <v>#VALUE!</v>
      </c>
      <c r="V50" s="308" t="e">
        <f t="shared" si="4"/>
        <v>#VALUE!</v>
      </c>
      <c r="W50" s="308" t="e">
        <f t="shared" si="4"/>
        <v>#VALUE!</v>
      </c>
      <c r="X50" s="308" t="e">
        <f t="shared" si="4"/>
        <v>#VALUE!</v>
      </c>
      <c r="Y50" s="308" t="e">
        <f t="shared" si="4"/>
        <v>#VALUE!</v>
      </c>
      <c r="Z50" s="308" t="e">
        <f t="shared" si="4"/>
        <v>#VALUE!</v>
      </c>
      <c r="AA50" s="308" t="e">
        <f t="shared" si="4"/>
        <v>#VALUE!</v>
      </c>
      <c r="AB50" s="308" t="e">
        <f t="shared" si="4"/>
        <v>#VALUE!</v>
      </c>
      <c r="AC50" s="308" t="e">
        <f t="shared" si="4"/>
        <v>#VALUE!</v>
      </c>
      <c r="AD50" s="308" t="e">
        <f t="shared" si="4"/>
        <v>#VALUE!</v>
      </c>
      <c r="AE50" s="308" t="e">
        <f t="shared" si="4"/>
        <v>#VALUE!</v>
      </c>
      <c r="AF50" s="308" t="e">
        <f t="shared" si="4"/>
        <v>#VALUE!</v>
      </c>
      <c r="AG50" s="308" t="e">
        <f t="shared" si="4"/>
        <v>#VALUE!</v>
      </c>
      <c r="AH50" s="308" t="e">
        <f t="shared" si="4"/>
        <v>#VALUE!</v>
      </c>
      <c r="AI50" s="308" t="e">
        <f t="shared" si="4"/>
        <v>#VALUE!</v>
      </c>
      <c r="AJ50" s="308" t="e">
        <f t="shared" si="4"/>
        <v>#VALUE!</v>
      </c>
      <c r="AK50" s="308" t="e">
        <f t="shared" si="4"/>
        <v>#VALUE!</v>
      </c>
      <c r="AL50" s="308" t="e">
        <f t="shared" si="4"/>
        <v>#VALUE!</v>
      </c>
      <c r="AM50" s="308" t="e">
        <f t="shared" si="4"/>
        <v>#VALUE!</v>
      </c>
      <c r="AN50" s="308" t="e">
        <f t="shared" si="4"/>
        <v>#VALUE!</v>
      </c>
      <c r="AO50" s="308" t="e">
        <f t="shared" si="4"/>
        <v>#VALUE!</v>
      </c>
      <c r="AP50" s="308" t="e">
        <f t="shared" si="4"/>
        <v>#VALUE!</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3142999.95</v>
      </c>
      <c r="C59" s="205" t="e">
        <f t="shared" si="10"/>
        <v>#VALUE!</v>
      </c>
      <c r="D59" s="205" t="e">
        <f t="shared" si="10"/>
        <v>#VALUE!</v>
      </c>
      <c r="E59" s="205" t="e">
        <f t="shared" si="10"/>
        <v>#VALUE!</v>
      </c>
      <c r="F59" s="205" t="e">
        <f t="shared" si="10"/>
        <v>#VALUE!</v>
      </c>
      <c r="G59" s="205" t="e">
        <f t="shared" si="10"/>
        <v>#VALUE!</v>
      </c>
      <c r="H59" s="205" t="e">
        <f t="shared" si="10"/>
        <v>#VALUE!</v>
      </c>
      <c r="I59" s="205" t="e">
        <f t="shared" si="10"/>
        <v>#VALUE!</v>
      </c>
      <c r="J59" s="205" t="e">
        <f t="shared" si="10"/>
        <v>#VALUE!</v>
      </c>
      <c r="K59" s="205" t="e">
        <f t="shared" si="10"/>
        <v>#VALUE!</v>
      </c>
      <c r="L59" s="205" t="e">
        <f t="shared" si="10"/>
        <v>#VALUE!</v>
      </c>
      <c r="M59" s="205" t="e">
        <f t="shared" si="10"/>
        <v>#VALUE!</v>
      </c>
      <c r="N59" s="205" t="e">
        <f t="shared" si="10"/>
        <v>#VALUE!</v>
      </c>
      <c r="O59" s="205" t="e">
        <f t="shared" si="10"/>
        <v>#VALUE!</v>
      </c>
      <c r="P59" s="205" t="e">
        <f t="shared" si="10"/>
        <v>#VALUE!</v>
      </c>
      <c r="Q59" s="205" t="e">
        <f t="shared" si="10"/>
        <v>#VALUE!</v>
      </c>
      <c r="R59" s="205" t="e">
        <f t="shared" si="10"/>
        <v>#VALUE!</v>
      </c>
      <c r="S59" s="205" t="e">
        <f t="shared" si="10"/>
        <v>#VALUE!</v>
      </c>
      <c r="T59" s="205" t="e">
        <f t="shared" si="10"/>
        <v>#VALUE!</v>
      </c>
      <c r="U59" s="205" t="e">
        <f t="shared" si="10"/>
        <v>#VALUE!</v>
      </c>
      <c r="V59" s="205" t="e">
        <f t="shared" si="10"/>
        <v>#VALUE!</v>
      </c>
      <c r="W59" s="205" t="e">
        <f t="shared" si="10"/>
        <v>#VALUE!</v>
      </c>
      <c r="X59" s="205" t="e">
        <f t="shared" si="10"/>
        <v>#VALUE!</v>
      </c>
      <c r="Y59" s="205" t="e">
        <f t="shared" si="10"/>
        <v>#VALUE!</v>
      </c>
      <c r="Z59" s="205" t="e">
        <f t="shared" si="10"/>
        <v>#VALUE!</v>
      </c>
      <c r="AA59" s="205" t="e">
        <f t="shared" si="10"/>
        <v>#VALUE!</v>
      </c>
      <c r="AB59" s="205" t="e">
        <f t="shared" si="10"/>
        <v>#VALUE!</v>
      </c>
      <c r="AC59" s="205" t="e">
        <f t="shared" si="10"/>
        <v>#VALUE!</v>
      </c>
      <c r="AD59" s="205" t="e">
        <f t="shared" si="10"/>
        <v>#VALUE!</v>
      </c>
      <c r="AE59" s="205" t="e">
        <f t="shared" si="10"/>
        <v>#VALUE!</v>
      </c>
      <c r="AF59" s="205" t="e">
        <f t="shared" si="10"/>
        <v>#VALUE!</v>
      </c>
      <c r="AG59" s="205" t="e">
        <f t="shared" si="10"/>
        <v>#VALUE!</v>
      </c>
      <c r="AH59" s="205" t="e">
        <f t="shared" si="10"/>
        <v>#VALUE!</v>
      </c>
      <c r="AI59" s="205" t="e">
        <f t="shared" si="10"/>
        <v>#VALUE!</v>
      </c>
      <c r="AJ59" s="205" t="e">
        <f t="shared" si="10"/>
        <v>#VALUE!</v>
      </c>
      <c r="AK59" s="205" t="e">
        <f t="shared" si="10"/>
        <v>#VALUE!</v>
      </c>
      <c r="AL59" s="205" t="e">
        <f t="shared" si="10"/>
        <v>#VALUE!</v>
      </c>
      <c r="AM59" s="205" t="e">
        <f t="shared" si="10"/>
        <v>#VALUE!</v>
      </c>
      <c r="AN59" s="205" t="e">
        <f t="shared" si="10"/>
        <v>#VALUE!</v>
      </c>
      <c r="AO59" s="205" t="e">
        <f t="shared" si="10"/>
        <v>#VALUE!</v>
      </c>
      <c r="AP59" s="205" t="e">
        <f t="shared" si="10"/>
        <v>#VALUE!</v>
      </c>
    </row>
    <row r="60" spans="1:45" x14ac:dyDescent="0.2">
      <c r="A60" s="201" t="s">
        <v>299</v>
      </c>
      <c r="B60" s="202">
        <f t="shared" ref="B60:Z60" si="11">SUM(B61:B65)</f>
        <v>0</v>
      </c>
      <c r="C60" s="202">
        <f t="shared" si="11"/>
        <v>-38831.102483324787</v>
      </c>
      <c r="D60" s="202">
        <f>SUM(D61:D65)</f>
        <v>-40462.008787624429</v>
      </c>
      <c r="E60" s="202">
        <f t="shared" si="11"/>
        <v>-42161.41315670465</v>
      </c>
      <c r="F60" s="202">
        <f t="shared" si="11"/>
        <v>-43932.192509286251</v>
      </c>
      <c r="G60" s="202">
        <f t="shared" si="11"/>
        <v>-45777.344594676273</v>
      </c>
      <c r="H60" s="202">
        <f t="shared" si="11"/>
        <v>-47699.993067652686</v>
      </c>
      <c r="I60" s="202">
        <f t="shared" si="11"/>
        <v>-49703.392776494096</v>
      </c>
      <c r="J60" s="202">
        <f t="shared" si="11"/>
        <v>-51790.93527310685</v>
      </c>
      <c r="K60" s="202">
        <f t="shared" si="11"/>
        <v>-53966.154554577348</v>
      </c>
      <c r="L60" s="202">
        <f t="shared" si="11"/>
        <v>-56232.733045869601</v>
      </c>
      <c r="M60" s="202">
        <f t="shared" si="11"/>
        <v>-58594.507833796124</v>
      </c>
      <c r="N60" s="202">
        <f t="shared" si="11"/>
        <v>-61055.477162815558</v>
      </c>
      <c r="O60" s="202">
        <f t="shared" si="11"/>
        <v>-63619.807203653814</v>
      </c>
      <c r="P60" s="202">
        <f t="shared" si="11"/>
        <v>-66291.839106207277</v>
      </c>
      <c r="Q60" s="202">
        <f t="shared" si="11"/>
        <v>-69076.096348667983</v>
      </c>
      <c r="R60" s="202">
        <f t="shared" si="11"/>
        <v>-71977.292395312048</v>
      </c>
      <c r="S60" s="202">
        <f t="shared" si="11"/>
        <v>-75000.338675915147</v>
      </c>
      <c r="T60" s="202">
        <f t="shared" si="11"/>
        <v>-78150.35290030358</v>
      </c>
      <c r="U60" s="202">
        <f t="shared" si="11"/>
        <v>-81432.667722116341</v>
      </c>
      <c r="V60" s="202">
        <f t="shared" si="11"/>
        <v>-84852.839766445235</v>
      </c>
      <c r="W60" s="202">
        <f t="shared" si="11"/>
        <v>-88416.659036635931</v>
      </c>
      <c r="X60" s="202">
        <f t="shared" si="11"/>
        <v>-92130.158716174643</v>
      </c>
      <c r="Y60" s="202">
        <f t="shared" si="11"/>
        <v>-95999.625382253987</v>
      </c>
      <c r="Z60" s="202">
        <f t="shared" si="11"/>
        <v>-100031.60964830866</v>
      </c>
      <c r="AA60" s="202">
        <f t="shared" ref="AA60:AP60" si="12">SUM(AA61:AA65)</f>
        <v>-104232.93725353763</v>
      </c>
      <c r="AB60" s="202">
        <f t="shared" si="12"/>
        <v>-108610.72061818623</v>
      </c>
      <c r="AC60" s="202">
        <f t="shared" si="12"/>
        <v>-113172.37088415005</v>
      </c>
      <c r="AD60" s="202">
        <f t="shared" si="12"/>
        <v>-117925.61046128436</v>
      </c>
      <c r="AE60" s="202">
        <f t="shared" si="12"/>
        <v>-122878.48610065831</v>
      </c>
      <c r="AF60" s="202">
        <f t="shared" si="12"/>
        <v>-128039.38251688596</v>
      </c>
      <c r="AG60" s="202">
        <f t="shared" si="12"/>
        <v>-133417.03658259517</v>
      </c>
      <c r="AH60" s="202">
        <f t="shared" si="12"/>
        <v>-139020.55211906414</v>
      </c>
      <c r="AI60" s="202">
        <f t="shared" si="12"/>
        <v>-144859.41530806484</v>
      </c>
      <c r="AJ60" s="202">
        <f t="shared" si="12"/>
        <v>-150943.51075100357</v>
      </c>
      <c r="AK60" s="202">
        <f t="shared" si="12"/>
        <v>-157283.13820254573</v>
      </c>
      <c r="AL60" s="202">
        <f t="shared" si="12"/>
        <v>-163889.03000705267</v>
      </c>
      <c r="AM60" s="202">
        <f t="shared" si="12"/>
        <v>-170772.3692673489</v>
      </c>
      <c r="AN60" s="202">
        <f t="shared" si="12"/>
        <v>-177944.80877657759</v>
      </c>
      <c r="AO60" s="202">
        <f t="shared" si="12"/>
        <v>-185418.49074519385</v>
      </c>
      <c r="AP60" s="202">
        <f t="shared" si="12"/>
        <v>-193206.06735649199</v>
      </c>
    </row>
    <row r="61" spans="1:45" x14ac:dyDescent="0.2">
      <c r="A61" s="206" t="s">
        <v>544</v>
      </c>
      <c r="B61" s="202"/>
      <c r="C61" s="202">
        <f>-IF(C$47&lt;=$B$30,0,$B$29*(1+C$49)*$B$28)</f>
        <v>-38831.102483324787</v>
      </c>
      <c r="D61" s="202">
        <f>-IF(D$47&lt;=$B$30,0,$B$29*(1+D$49)*$B$28)</f>
        <v>-40462.008787624429</v>
      </c>
      <c r="E61" s="202">
        <f t="shared" ref="E61:AP61" si="13">-IF(E$47&lt;=$B$30,0,$B$29*(1+E$49)*$B$28)</f>
        <v>-42161.41315670465</v>
      </c>
      <c r="F61" s="202">
        <f t="shared" si="13"/>
        <v>-43932.192509286251</v>
      </c>
      <c r="G61" s="202">
        <f t="shared" si="13"/>
        <v>-45777.344594676273</v>
      </c>
      <c r="H61" s="202">
        <f t="shared" si="13"/>
        <v>-47699.993067652686</v>
      </c>
      <c r="I61" s="202">
        <f t="shared" si="13"/>
        <v>-49703.392776494096</v>
      </c>
      <c r="J61" s="202">
        <f t="shared" si="13"/>
        <v>-51790.93527310685</v>
      </c>
      <c r="K61" s="202">
        <f t="shared" si="13"/>
        <v>-53966.154554577348</v>
      </c>
      <c r="L61" s="202">
        <f t="shared" si="13"/>
        <v>-56232.733045869601</v>
      </c>
      <c r="M61" s="202">
        <f t="shared" si="13"/>
        <v>-58594.507833796124</v>
      </c>
      <c r="N61" s="202">
        <f t="shared" si="13"/>
        <v>-61055.477162815558</v>
      </c>
      <c r="O61" s="202">
        <f t="shared" si="13"/>
        <v>-63619.807203653814</v>
      </c>
      <c r="P61" s="202">
        <f t="shared" si="13"/>
        <v>-66291.839106207277</v>
      </c>
      <c r="Q61" s="202">
        <f t="shared" si="13"/>
        <v>-69076.096348667983</v>
      </c>
      <c r="R61" s="202">
        <f t="shared" si="13"/>
        <v>-71977.292395312048</v>
      </c>
      <c r="S61" s="202">
        <f t="shared" si="13"/>
        <v>-75000.338675915147</v>
      </c>
      <c r="T61" s="202">
        <f t="shared" si="13"/>
        <v>-78150.35290030358</v>
      </c>
      <c r="U61" s="202">
        <f t="shared" si="13"/>
        <v>-81432.667722116341</v>
      </c>
      <c r="V61" s="202">
        <f t="shared" si="13"/>
        <v>-84852.839766445235</v>
      </c>
      <c r="W61" s="202">
        <f t="shared" si="13"/>
        <v>-88416.659036635931</v>
      </c>
      <c r="X61" s="202">
        <f t="shared" si="13"/>
        <v>-92130.158716174643</v>
      </c>
      <c r="Y61" s="202">
        <f t="shared" si="13"/>
        <v>-95999.625382253987</v>
      </c>
      <c r="Z61" s="202">
        <f t="shared" si="13"/>
        <v>-100031.60964830866</v>
      </c>
      <c r="AA61" s="202">
        <f t="shared" si="13"/>
        <v>-104232.93725353763</v>
      </c>
      <c r="AB61" s="202">
        <f t="shared" si="13"/>
        <v>-108610.72061818623</v>
      </c>
      <c r="AC61" s="202">
        <f t="shared" si="13"/>
        <v>-113172.37088415005</v>
      </c>
      <c r="AD61" s="202">
        <f t="shared" si="13"/>
        <v>-117925.61046128436</v>
      </c>
      <c r="AE61" s="202">
        <f t="shared" si="13"/>
        <v>-122878.48610065831</v>
      </c>
      <c r="AF61" s="202">
        <f t="shared" si="13"/>
        <v>-128039.38251688596</v>
      </c>
      <c r="AG61" s="202">
        <f t="shared" si="13"/>
        <v>-133417.03658259517</v>
      </c>
      <c r="AH61" s="202">
        <f t="shared" si="13"/>
        <v>-139020.55211906414</v>
      </c>
      <c r="AI61" s="202">
        <f t="shared" si="13"/>
        <v>-144859.41530806484</v>
      </c>
      <c r="AJ61" s="202">
        <f t="shared" si="13"/>
        <v>-150943.51075100357</v>
      </c>
      <c r="AK61" s="202">
        <f t="shared" si="13"/>
        <v>-157283.13820254573</v>
      </c>
      <c r="AL61" s="202">
        <f t="shared" si="13"/>
        <v>-163889.03000705267</v>
      </c>
      <c r="AM61" s="202">
        <f t="shared" si="13"/>
        <v>-170772.3692673489</v>
      </c>
      <c r="AN61" s="202">
        <f t="shared" si="13"/>
        <v>-177944.80877657759</v>
      </c>
      <c r="AO61" s="202">
        <f t="shared" si="13"/>
        <v>-185418.49074519385</v>
      </c>
      <c r="AP61" s="202">
        <f t="shared" si="13"/>
        <v>-193206.06735649199</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3142999.95</v>
      </c>
      <c r="C66" s="205" t="e">
        <f t="shared" si="14"/>
        <v>#VALUE!</v>
      </c>
      <c r="D66" s="205" t="e">
        <f t="shared" si="14"/>
        <v>#VALUE!</v>
      </c>
      <c r="E66" s="205" t="e">
        <f t="shared" si="14"/>
        <v>#VALUE!</v>
      </c>
      <c r="F66" s="205" t="e">
        <f t="shared" si="14"/>
        <v>#VALUE!</v>
      </c>
      <c r="G66" s="205" t="e">
        <f t="shared" si="14"/>
        <v>#VALUE!</v>
      </c>
      <c r="H66" s="205" t="e">
        <f t="shared" si="14"/>
        <v>#VALUE!</v>
      </c>
      <c r="I66" s="205" t="e">
        <f t="shared" si="14"/>
        <v>#VALUE!</v>
      </c>
      <c r="J66" s="205" t="e">
        <f t="shared" si="14"/>
        <v>#VALUE!</v>
      </c>
      <c r="K66" s="205" t="e">
        <f t="shared" si="14"/>
        <v>#VALUE!</v>
      </c>
      <c r="L66" s="205" t="e">
        <f t="shared" si="14"/>
        <v>#VALUE!</v>
      </c>
      <c r="M66" s="205" t="e">
        <f t="shared" si="14"/>
        <v>#VALUE!</v>
      </c>
      <c r="N66" s="205" t="e">
        <f t="shared" si="14"/>
        <v>#VALUE!</v>
      </c>
      <c r="O66" s="205" t="e">
        <f t="shared" si="14"/>
        <v>#VALUE!</v>
      </c>
      <c r="P66" s="205" t="e">
        <f t="shared" si="14"/>
        <v>#VALUE!</v>
      </c>
      <c r="Q66" s="205" t="e">
        <f t="shared" si="14"/>
        <v>#VALUE!</v>
      </c>
      <c r="R66" s="205" t="e">
        <f t="shared" si="14"/>
        <v>#VALUE!</v>
      </c>
      <c r="S66" s="205" t="e">
        <f t="shared" si="14"/>
        <v>#VALUE!</v>
      </c>
      <c r="T66" s="205" t="e">
        <f t="shared" si="14"/>
        <v>#VALUE!</v>
      </c>
      <c r="U66" s="205" t="e">
        <f t="shared" si="14"/>
        <v>#VALUE!</v>
      </c>
      <c r="V66" s="205" t="e">
        <f t="shared" si="14"/>
        <v>#VALUE!</v>
      </c>
      <c r="W66" s="205" t="e">
        <f t="shared" si="14"/>
        <v>#VALUE!</v>
      </c>
      <c r="X66" s="205" t="e">
        <f t="shared" si="14"/>
        <v>#VALUE!</v>
      </c>
      <c r="Y66" s="205" t="e">
        <f t="shared" si="14"/>
        <v>#VALUE!</v>
      </c>
      <c r="Z66" s="205" t="e">
        <f t="shared" si="14"/>
        <v>#VALUE!</v>
      </c>
      <c r="AA66" s="205" t="e">
        <f t="shared" si="14"/>
        <v>#VALUE!</v>
      </c>
      <c r="AB66" s="205" t="e">
        <f t="shared" si="14"/>
        <v>#VALUE!</v>
      </c>
      <c r="AC66" s="205" t="e">
        <f t="shared" si="14"/>
        <v>#VALUE!</v>
      </c>
      <c r="AD66" s="205" t="e">
        <f t="shared" si="14"/>
        <v>#VALUE!</v>
      </c>
      <c r="AE66" s="205" t="e">
        <f t="shared" si="14"/>
        <v>#VALUE!</v>
      </c>
      <c r="AF66" s="205" t="e">
        <f t="shared" si="14"/>
        <v>#VALUE!</v>
      </c>
      <c r="AG66" s="205" t="e">
        <f t="shared" si="14"/>
        <v>#VALUE!</v>
      </c>
      <c r="AH66" s="205" t="e">
        <f t="shared" si="14"/>
        <v>#VALUE!</v>
      </c>
      <c r="AI66" s="205" t="e">
        <f t="shared" si="14"/>
        <v>#VALUE!</v>
      </c>
      <c r="AJ66" s="205" t="e">
        <f t="shared" si="14"/>
        <v>#VALUE!</v>
      </c>
      <c r="AK66" s="205" t="e">
        <f t="shared" si="14"/>
        <v>#VALUE!</v>
      </c>
      <c r="AL66" s="205" t="e">
        <f t="shared" si="14"/>
        <v>#VALUE!</v>
      </c>
      <c r="AM66" s="205" t="e">
        <f t="shared" si="14"/>
        <v>#VALUE!</v>
      </c>
      <c r="AN66" s="205" t="e">
        <f t="shared" si="14"/>
        <v>#VALUE!</v>
      </c>
      <c r="AO66" s="205" t="e">
        <f t="shared" si="14"/>
        <v>#VALUE!</v>
      </c>
      <c r="AP66" s="205" t="e">
        <f>AP59+AP60</f>
        <v>#VALUE!</v>
      </c>
    </row>
    <row r="67" spans="1:45" x14ac:dyDescent="0.2">
      <c r="A67" s="206" t="s">
        <v>294</v>
      </c>
      <c r="B67" s="315"/>
      <c r="C67" s="202">
        <f>-($B$25)*1.18*$B$28/$B$27</f>
        <v>-123624.66666666667</v>
      </c>
      <c r="D67" s="202">
        <f>C67</f>
        <v>-123624.66666666667</v>
      </c>
      <c r="E67" s="202">
        <f t="shared" ref="E67:AP67" si="15">D67</f>
        <v>-123624.66666666667</v>
      </c>
      <c r="F67" s="202">
        <f t="shared" si="15"/>
        <v>-123624.66666666667</v>
      </c>
      <c r="G67" s="202">
        <f t="shared" si="15"/>
        <v>-123624.66666666667</v>
      </c>
      <c r="H67" s="202">
        <f t="shared" si="15"/>
        <v>-123624.66666666667</v>
      </c>
      <c r="I67" s="202">
        <f t="shared" si="15"/>
        <v>-123624.66666666667</v>
      </c>
      <c r="J67" s="202">
        <f t="shared" si="15"/>
        <v>-123624.66666666667</v>
      </c>
      <c r="K67" s="202">
        <f t="shared" si="15"/>
        <v>-123624.66666666667</v>
      </c>
      <c r="L67" s="202">
        <f t="shared" si="15"/>
        <v>-123624.66666666667</v>
      </c>
      <c r="M67" s="202">
        <f t="shared" si="15"/>
        <v>-123624.66666666667</v>
      </c>
      <c r="N67" s="202">
        <f t="shared" si="15"/>
        <v>-123624.66666666667</v>
      </c>
      <c r="O67" s="202">
        <f t="shared" si="15"/>
        <v>-123624.66666666667</v>
      </c>
      <c r="P67" s="202">
        <f t="shared" si="15"/>
        <v>-123624.66666666667</v>
      </c>
      <c r="Q67" s="202">
        <f t="shared" si="15"/>
        <v>-123624.66666666667</v>
      </c>
      <c r="R67" s="202">
        <f t="shared" si="15"/>
        <v>-123624.66666666667</v>
      </c>
      <c r="S67" s="202">
        <f t="shared" si="15"/>
        <v>-123624.66666666667</v>
      </c>
      <c r="T67" s="202">
        <f t="shared" si="15"/>
        <v>-123624.66666666667</v>
      </c>
      <c r="U67" s="202">
        <f t="shared" si="15"/>
        <v>-123624.66666666667</v>
      </c>
      <c r="V67" s="202">
        <f t="shared" si="15"/>
        <v>-123624.66666666667</v>
      </c>
      <c r="W67" s="202">
        <f t="shared" si="15"/>
        <v>-123624.66666666667</v>
      </c>
      <c r="X67" s="202">
        <f t="shared" si="15"/>
        <v>-123624.66666666667</v>
      </c>
      <c r="Y67" s="202">
        <f t="shared" si="15"/>
        <v>-123624.66666666667</v>
      </c>
      <c r="Z67" s="202">
        <f t="shared" si="15"/>
        <v>-123624.66666666667</v>
      </c>
      <c r="AA67" s="202">
        <f t="shared" si="15"/>
        <v>-123624.66666666667</v>
      </c>
      <c r="AB67" s="202">
        <f t="shared" si="15"/>
        <v>-123624.66666666667</v>
      </c>
      <c r="AC67" s="202">
        <f t="shared" si="15"/>
        <v>-123624.66666666667</v>
      </c>
      <c r="AD67" s="202">
        <f t="shared" si="15"/>
        <v>-123624.66666666667</v>
      </c>
      <c r="AE67" s="202">
        <f t="shared" si="15"/>
        <v>-123624.66666666667</v>
      </c>
      <c r="AF67" s="202">
        <f t="shared" si="15"/>
        <v>-123624.66666666667</v>
      </c>
      <c r="AG67" s="202">
        <f t="shared" si="15"/>
        <v>-123624.66666666667</v>
      </c>
      <c r="AH67" s="202">
        <f t="shared" si="15"/>
        <v>-123624.66666666667</v>
      </c>
      <c r="AI67" s="202">
        <f t="shared" si="15"/>
        <v>-123624.66666666667</v>
      </c>
      <c r="AJ67" s="202">
        <f t="shared" si="15"/>
        <v>-123624.66666666667</v>
      </c>
      <c r="AK67" s="202">
        <f t="shared" si="15"/>
        <v>-123624.66666666667</v>
      </c>
      <c r="AL67" s="202">
        <f t="shared" si="15"/>
        <v>-123624.66666666667</v>
      </c>
      <c r="AM67" s="202">
        <f t="shared" si="15"/>
        <v>-123624.66666666667</v>
      </c>
      <c r="AN67" s="202">
        <f t="shared" si="15"/>
        <v>-123624.66666666667</v>
      </c>
      <c r="AO67" s="202">
        <f t="shared" si="15"/>
        <v>-123624.66666666667</v>
      </c>
      <c r="AP67" s="202">
        <f t="shared" si="15"/>
        <v>-123624.66666666667</v>
      </c>
      <c r="AQ67" s="316">
        <f>SUM(B67:AA67)/1.18</f>
        <v>-2619166.666666666</v>
      </c>
      <c r="AR67" s="317">
        <f>SUM(B67:AF67)/1.18</f>
        <v>-3142999.9999999991</v>
      </c>
      <c r="AS67" s="317">
        <f>SUM(B67:AP67)/1.18</f>
        <v>-4190666.666666667</v>
      </c>
    </row>
    <row r="68" spans="1:45" ht="28.5" x14ac:dyDescent="0.2">
      <c r="A68" s="314" t="s">
        <v>547</v>
      </c>
      <c r="B68" s="205">
        <f t="shared" ref="B68:J68" si="16">B66+B67</f>
        <v>3142999.95</v>
      </c>
      <c r="C68" s="205" t="e">
        <f>C66+C67</f>
        <v>#VALUE!</v>
      </c>
      <c r="D68" s="205" t="e">
        <f>D66+D67</f>
        <v>#VALUE!</v>
      </c>
      <c r="E68" s="205" t="e">
        <f t="shared" si="16"/>
        <v>#VALUE!</v>
      </c>
      <c r="F68" s="205" t="e">
        <f>F66+C67</f>
        <v>#VALUE!</v>
      </c>
      <c r="G68" s="205" t="e">
        <f t="shared" si="16"/>
        <v>#VALUE!</v>
      </c>
      <c r="H68" s="205" t="e">
        <f t="shared" si="16"/>
        <v>#VALUE!</v>
      </c>
      <c r="I68" s="205" t="e">
        <f t="shared" si="16"/>
        <v>#VALUE!</v>
      </c>
      <c r="J68" s="205" t="e">
        <f t="shared" si="16"/>
        <v>#VALUE!</v>
      </c>
      <c r="K68" s="205" t="e">
        <f>K66+K67</f>
        <v>#VALUE!</v>
      </c>
      <c r="L68" s="205" t="e">
        <f>L66+L67</f>
        <v>#VALUE!</v>
      </c>
      <c r="M68" s="205" t="e">
        <f t="shared" ref="M68:AO68" si="17">M66+M67</f>
        <v>#VALUE!</v>
      </c>
      <c r="N68" s="205" t="e">
        <f t="shared" si="17"/>
        <v>#VALUE!</v>
      </c>
      <c r="O68" s="205" t="e">
        <f t="shared" si="17"/>
        <v>#VALUE!</v>
      </c>
      <c r="P68" s="205" t="e">
        <f t="shared" si="17"/>
        <v>#VALUE!</v>
      </c>
      <c r="Q68" s="205" t="e">
        <f t="shared" si="17"/>
        <v>#VALUE!</v>
      </c>
      <c r="R68" s="205" t="e">
        <f t="shared" si="17"/>
        <v>#VALUE!</v>
      </c>
      <c r="S68" s="205" t="e">
        <f t="shared" si="17"/>
        <v>#VALUE!</v>
      </c>
      <c r="T68" s="205" t="e">
        <f t="shared" si="17"/>
        <v>#VALUE!</v>
      </c>
      <c r="U68" s="205" t="e">
        <f t="shared" si="17"/>
        <v>#VALUE!</v>
      </c>
      <c r="V68" s="205" t="e">
        <f t="shared" si="17"/>
        <v>#VALUE!</v>
      </c>
      <c r="W68" s="205" t="e">
        <f t="shared" si="17"/>
        <v>#VALUE!</v>
      </c>
      <c r="X68" s="205" t="e">
        <f t="shared" si="17"/>
        <v>#VALUE!</v>
      </c>
      <c r="Y68" s="205" t="e">
        <f t="shared" si="17"/>
        <v>#VALUE!</v>
      </c>
      <c r="Z68" s="205" t="e">
        <f t="shared" si="17"/>
        <v>#VALUE!</v>
      </c>
      <c r="AA68" s="205" t="e">
        <f t="shared" si="17"/>
        <v>#VALUE!</v>
      </c>
      <c r="AB68" s="205" t="e">
        <f t="shared" si="17"/>
        <v>#VALUE!</v>
      </c>
      <c r="AC68" s="205" t="e">
        <f t="shared" si="17"/>
        <v>#VALUE!</v>
      </c>
      <c r="AD68" s="205" t="e">
        <f t="shared" si="17"/>
        <v>#VALUE!</v>
      </c>
      <c r="AE68" s="205" t="e">
        <f t="shared" si="17"/>
        <v>#VALUE!</v>
      </c>
      <c r="AF68" s="205" t="e">
        <f t="shared" si="17"/>
        <v>#VALUE!</v>
      </c>
      <c r="AG68" s="205" t="e">
        <f t="shared" si="17"/>
        <v>#VALUE!</v>
      </c>
      <c r="AH68" s="205" t="e">
        <f t="shared" si="17"/>
        <v>#VALUE!</v>
      </c>
      <c r="AI68" s="205" t="e">
        <f t="shared" si="17"/>
        <v>#VALUE!</v>
      </c>
      <c r="AJ68" s="205" t="e">
        <f t="shared" si="17"/>
        <v>#VALUE!</v>
      </c>
      <c r="AK68" s="205" t="e">
        <f t="shared" si="17"/>
        <v>#VALUE!</v>
      </c>
      <c r="AL68" s="205" t="e">
        <f t="shared" si="17"/>
        <v>#VALUE!</v>
      </c>
      <c r="AM68" s="205" t="e">
        <f t="shared" si="17"/>
        <v>#VALUE!</v>
      </c>
      <c r="AN68" s="205" t="e">
        <f t="shared" si="17"/>
        <v>#VALUE!</v>
      </c>
      <c r="AO68" s="205" t="e">
        <f t="shared" si="17"/>
        <v>#VALUE!</v>
      </c>
      <c r="AP68" s="205" t="e">
        <f>AP66+AP67</f>
        <v>#VALUE!</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3142999.95</v>
      </c>
      <c r="C70" s="205" t="e">
        <f t="shared" si="19"/>
        <v>#VALUE!</v>
      </c>
      <c r="D70" s="205" t="e">
        <f t="shared" si="19"/>
        <v>#VALUE!</v>
      </c>
      <c r="E70" s="205" t="e">
        <f t="shared" si="19"/>
        <v>#VALUE!</v>
      </c>
      <c r="F70" s="205" t="e">
        <f t="shared" si="19"/>
        <v>#VALUE!</v>
      </c>
      <c r="G70" s="205" t="e">
        <f t="shared" si="19"/>
        <v>#VALUE!</v>
      </c>
      <c r="H70" s="205" t="e">
        <f t="shared" si="19"/>
        <v>#VALUE!</v>
      </c>
      <c r="I70" s="205" t="e">
        <f t="shared" si="19"/>
        <v>#VALUE!</v>
      </c>
      <c r="J70" s="205" t="e">
        <f t="shared" si="19"/>
        <v>#VALUE!</v>
      </c>
      <c r="K70" s="205" t="e">
        <f t="shared" si="19"/>
        <v>#VALUE!</v>
      </c>
      <c r="L70" s="205" t="e">
        <f t="shared" si="19"/>
        <v>#VALUE!</v>
      </c>
      <c r="M70" s="205" t="e">
        <f t="shared" si="19"/>
        <v>#VALUE!</v>
      </c>
      <c r="N70" s="205" t="e">
        <f t="shared" si="19"/>
        <v>#VALUE!</v>
      </c>
      <c r="O70" s="205" t="e">
        <f t="shared" si="19"/>
        <v>#VALUE!</v>
      </c>
      <c r="P70" s="205" t="e">
        <f t="shared" si="19"/>
        <v>#VALUE!</v>
      </c>
      <c r="Q70" s="205" t="e">
        <f t="shared" si="19"/>
        <v>#VALUE!</v>
      </c>
      <c r="R70" s="205" t="e">
        <f t="shared" si="19"/>
        <v>#VALUE!</v>
      </c>
      <c r="S70" s="205" t="e">
        <f t="shared" si="19"/>
        <v>#VALUE!</v>
      </c>
      <c r="T70" s="205" t="e">
        <f t="shared" si="19"/>
        <v>#VALUE!</v>
      </c>
      <c r="U70" s="205" t="e">
        <f t="shared" si="19"/>
        <v>#VALUE!</v>
      </c>
      <c r="V70" s="205" t="e">
        <f t="shared" si="19"/>
        <v>#VALUE!</v>
      </c>
      <c r="W70" s="205" t="e">
        <f t="shared" si="19"/>
        <v>#VALUE!</v>
      </c>
      <c r="X70" s="205" t="e">
        <f t="shared" si="19"/>
        <v>#VALUE!</v>
      </c>
      <c r="Y70" s="205" t="e">
        <f t="shared" si="19"/>
        <v>#VALUE!</v>
      </c>
      <c r="Z70" s="205" t="e">
        <f t="shared" si="19"/>
        <v>#VALUE!</v>
      </c>
      <c r="AA70" s="205" t="e">
        <f t="shared" si="19"/>
        <v>#VALUE!</v>
      </c>
      <c r="AB70" s="205" t="e">
        <f t="shared" si="19"/>
        <v>#VALUE!</v>
      </c>
      <c r="AC70" s="205" t="e">
        <f t="shared" si="19"/>
        <v>#VALUE!</v>
      </c>
      <c r="AD70" s="205" t="e">
        <f t="shared" si="19"/>
        <v>#VALUE!</v>
      </c>
      <c r="AE70" s="205" t="e">
        <f t="shared" si="19"/>
        <v>#VALUE!</v>
      </c>
      <c r="AF70" s="205" t="e">
        <f t="shared" si="19"/>
        <v>#VALUE!</v>
      </c>
      <c r="AG70" s="205" t="e">
        <f t="shared" si="19"/>
        <v>#VALUE!</v>
      </c>
      <c r="AH70" s="205" t="e">
        <f t="shared" si="19"/>
        <v>#VALUE!</v>
      </c>
      <c r="AI70" s="205" t="e">
        <f t="shared" si="19"/>
        <v>#VALUE!</v>
      </c>
      <c r="AJ70" s="205" t="e">
        <f t="shared" si="19"/>
        <v>#VALUE!</v>
      </c>
      <c r="AK70" s="205" t="e">
        <f t="shared" si="19"/>
        <v>#VALUE!</v>
      </c>
      <c r="AL70" s="205" t="e">
        <f t="shared" si="19"/>
        <v>#VALUE!</v>
      </c>
      <c r="AM70" s="205" t="e">
        <f t="shared" si="19"/>
        <v>#VALUE!</v>
      </c>
      <c r="AN70" s="205" t="e">
        <f t="shared" si="19"/>
        <v>#VALUE!</v>
      </c>
      <c r="AO70" s="205" t="e">
        <f t="shared" si="19"/>
        <v>#VALUE!</v>
      </c>
      <c r="AP70" s="205" t="e">
        <f>AP68+AP69</f>
        <v>#VALUE!</v>
      </c>
    </row>
    <row r="71" spans="1:45" x14ac:dyDescent="0.2">
      <c r="A71" s="206" t="s">
        <v>292</v>
      </c>
      <c r="B71" s="202">
        <f t="shared" ref="B71:AP71" si="20">-B70*$B$36</f>
        <v>-628599.99000000011</v>
      </c>
      <c r="C71" s="202" t="e">
        <f t="shared" si="20"/>
        <v>#VALUE!</v>
      </c>
      <c r="D71" s="202" t="e">
        <f t="shared" si="20"/>
        <v>#VALUE!</v>
      </c>
      <c r="E71" s="202" t="e">
        <f t="shared" si="20"/>
        <v>#VALUE!</v>
      </c>
      <c r="F71" s="202" t="e">
        <f t="shared" si="20"/>
        <v>#VALUE!</v>
      </c>
      <c r="G71" s="202" t="e">
        <f t="shared" si="20"/>
        <v>#VALUE!</v>
      </c>
      <c r="H71" s="202" t="e">
        <f t="shared" si="20"/>
        <v>#VALUE!</v>
      </c>
      <c r="I71" s="202" t="e">
        <f t="shared" si="20"/>
        <v>#VALUE!</v>
      </c>
      <c r="J71" s="202" t="e">
        <f t="shared" si="20"/>
        <v>#VALUE!</v>
      </c>
      <c r="K71" s="202" t="e">
        <f t="shared" si="20"/>
        <v>#VALUE!</v>
      </c>
      <c r="L71" s="202" t="e">
        <f t="shared" si="20"/>
        <v>#VALUE!</v>
      </c>
      <c r="M71" s="202" t="e">
        <f t="shared" si="20"/>
        <v>#VALUE!</v>
      </c>
      <c r="N71" s="202" t="e">
        <f t="shared" si="20"/>
        <v>#VALUE!</v>
      </c>
      <c r="O71" s="202" t="e">
        <f t="shared" si="20"/>
        <v>#VALUE!</v>
      </c>
      <c r="P71" s="202" t="e">
        <f t="shared" si="20"/>
        <v>#VALUE!</v>
      </c>
      <c r="Q71" s="202" t="e">
        <f t="shared" si="20"/>
        <v>#VALUE!</v>
      </c>
      <c r="R71" s="202" t="e">
        <f t="shared" si="20"/>
        <v>#VALUE!</v>
      </c>
      <c r="S71" s="202" t="e">
        <f t="shared" si="20"/>
        <v>#VALUE!</v>
      </c>
      <c r="T71" s="202" t="e">
        <f t="shared" si="20"/>
        <v>#VALUE!</v>
      </c>
      <c r="U71" s="202" t="e">
        <f t="shared" si="20"/>
        <v>#VALUE!</v>
      </c>
      <c r="V71" s="202" t="e">
        <f t="shared" si="20"/>
        <v>#VALUE!</v>
      </c>
      <c r="W71" s="202" t="e">
        <f t="shared" si="20"/>
        <v>#VALUE!</v>
      </c>
      <c r="X71" s="202" t="e">
        <f t="shared" si="20"/>
        <v>#VALUE!</v>
      </c>
      <c r="Y71" s="202" t="e">
        <f t="shared" si="20"/>
        <v>#VALUE!</v>
      </c>
      <c r="Z71" s="202" t="e">
        <f t="shared" si="20"/>
        <v>#VALUE!</v>
      </c>
      <c r="AA71" s="202" t="e">
        <f t="shared" si="20"/>
        <v>#VALUE!</v>
      </c>
      <c r="AB71" s="202" t="e">
        <f t="shared" si="20"/>
        <v>#VALUE!</v>
      </c>
      <c r="AC71" s="202" t="e">
        <f t="shared" si="20"/>
        <v>#VALUE!</v>
      </c>
      <c r="AD71" s="202" t="e">
        <f t="shared" si="20"/>
        <v>#VALUE!</v>
      </c>
      <c r="AE71" s="202" t="e">
        <f t="shared" si="20"/>
        <v>#VALUE!</v>
      </c>
      <c r="AF71" s="202" t="e">
        <f t="shared" si="20"/>
        <v>#VALUE!</v>
      </c>
      <c r="AG71" s="202" t="e">
        <f t="shared" si="20"/>
        <v>#VALUE!</v>
      </c>
      <c r="AH71" s="202" t="e">
        <f t="shared" si="20"/>
        <v>#VALUE!</v>
      </c>
      <c r="AI71" s="202" t="e">
        <f t="shared" si="20"/>
        <v>#VALUE!</v>
      </c>
      <c r="AJ71" s="202" t="e">
        <f t="shared" si="20"/>
        <v>#VALUE!</v>
      </c>
      <c r="AK71" s="202" t="e">
        <f t="shared" si="20"/>
        <v>#VALUE!</v>
      </c>
      <c r="AL71" s="202" t="e">
        <f t="shared" si="20"/>
        <v>#VALUE!</v>
      </c>
      <c r="AM71" s="202" t="e">
        <f t="shared" si="20"/>
        <v>#VALUE!</v>
      </c>
      <c r="AN71" s="202" t="e">
        <f t="shared" si="20"/>
        <v>#VALUE!</v>
      </c>
      <c r="AO71" s="202" t="e">
        <f t="shared" si="20"/>
        <v>#VALUE!</v>
      </c>
      <c r="AP71" s="202" t="e">
        <f t="shared" si="20"/>
        <v>#VALUE!</v>
      </c>
    </row>
    <row r="72" spans="1:45" ht="15" thickBot="1" x14ac:dyDescent="0.25">
      <c r="A72" s="318" t="s">
        <v>296</v>
      </c>
      <c r="B72" s="207">
        <f t="shared" ref="B72:AO72" si="21">B70+B71</f>
        <v>2514399.96</v>
      </c>
      <c r="C72" s="207" t="e">
        <f t="shared" si="21"/>
        <v>#VALUE!</v>
      </c>
      <c r="D72" s="207" t="e">
        <f t="shared" si="21"/>
        <v>#VALUE!</v>
      </c>
      <c r="E72" s="207" t="e">
        <f t="shared" si="21"/>
        <v>#VALUE!</v>
      </c>
      <c r="F72" s="207" t="e">
        <f t="shared" si="21"/>
        <v>#VALUE!</v>
      </c>
      <c r="G72" s="207" t="e">
        <f t="shared" si="21"/>
        <v>#VALUE!</v>
      </c>
      <c r="H72" s="207" t="e">
        <f t="shared" si="21"/>
        <v>#VALUE!</v>
      </c>
      <c r="I72" s="207" t="e">
        <f t="shared" si="21"/>
        <v>#VALUE!</v>
      </c>
      <c r="J72" s="207" t="e">
        <f t="shared" si="21"/>
        <v>#VALUE!</v>
      </c>
      <c r="K72" s="207" t="e">
        <f t="shared" si="21"/>
        <v>#VALUE!</v>
      </c>
      <c r="L72" s="207" t="e">
        <f t="shared" si="21"/>
        <v>#VALUE!</v>
      </c>
      <c r="M72" s="207" t="e">
        <f t="shared" si="21"/>
        <v>#VALUE!</v>
      </c>
      <c r="N72" s="207" t="e">
        <f t="shared" si="21"/>
        <v>#VALUE!</v>
      </c>
      <c r="O72" s="207" t="e">
        <f t="shared" si="21"/>
        <v>#VALUE!</v>
      </c>
      <c r="P72" s="207" t="e">
        <f t="shared" si="21"/>
        <v>#VALUE!</v>
      </c>
      <c r="Q72" s="207" t="e">
        <f t="shared" si="21"/>
        <v>#VALUE!</v>
      </c>
      <c r="R72" s="207" t="e">
        <f t="shared" si="21"/>
        <v>#VALUE!</v>
      </c>
      <c r="S72" s="207" t="e">
        <f t="shared" si="21"/>
        <v>#VALUE!</v>
      </c>
      <c r="T72" s="207" t="e">
        <f t="shared" si="21"/>
        <v>#VALUE!</v>
      </c>
      <c r="U72" s="207" t="e">
        <f t="shared" si="21"/>
        <v>#VALUE!</v>
      </c>
      <c r="V72" s="207" t="e">
        <f t="shared" si="21"/>
        <v>#VALUE!</v>
      </c>
      <c r="W72" s="207" t="e">
        <f t="shared" si="21"/>
        <v>#VALUE!</v>
      </c>
      <c r="X72" s="207" t="e">
        <f t="shared" si="21"/>
        <v>#VALUE!</v>
      </c>
      <c r="Y72" s="207" t="e">
        <f t="shared" si="21"/>
        <v>#VALUE!</v>
      </c>
      <c r="Z72" s="207" t="e">
        <f t="shared" si="21"/>
        <v>#VALUE!</v>
      </c>
      <c r="AA72" s="207" t="e">
        <f t="shared" si="21"/>
        <v>#VALUE!</v>
      </c>
      <c r="AB72" s="207" t="e">
        <f t="shared" si="21"/>
        <v>#VALUE!</v>
      </c>
      <c r="AC72" s="207" t="e">
        <f t="shared" si="21"/>
        <v>#VALUE!</v>
      </c>
      <c r="AD72" s="207" t="e">
        <f t="shared" si="21"/>
        <v>#VALUE!</v>
      </c>
      <c r="AE72" s="207" t="e">
        <f t="shared" si="21"/>
        <v>#VALUE!</v>
      </c>
      <c r="AF72" s="207" t="e">
        <f t="shared" si="21"/>
        <v>#VALUE!</v>
      </c>
      <c r="AG72" s="207" t="e">
        <f t="shared" si="21"/>
        <v>#VALUE!</v>
      </c>
      <c r="AH72" s="207" t="e">
        <f t="shared" si="21"/>
        <v>#VALUE!</v>
      </c>
      <c r="AI72" s="207" t="e">
        <f t="shared" si="21"/>
        <v>#VALUE!</v>
      </c>
      <c r="AJ72" s="207" t="e">
        <f t="shared" si="21"/>
        <v>#VALUE!</v>
      </c>
      <c r="AK72" s="207" t="e">
        <f t="shared" si="21"/>
        <v>#VALUE!</v>
      </c>
      <c r="AL72" s="207" t="e">
        <f t="shared" si="21"/>
        <v>#VALUE!</v>
      </c>
      <c r="AM72" s="207" t="e">
        <f t="shared" si="21"/>
        <v>#VALUE!</v>
      </c>
      <c r="AN72" s="207" t="e">
        <f t="shared" si="21"/>
        <v>#VALUE!</v>
      </c>
      <c r="AO72" s="207" t="e">
        <f t="shared" si="21"/>
        <v>#VALUE!</v>
      </c>
      <c r="AP72" s="207" t="e">
        <f>AP70+AP71</f>
        <v>#VALUE!</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3142999.95</v>
      </c>
      <c r="C75" s="205" t="e">
        <f t="shared" si="24"/>
        <v>#VALUE!</v>
      </c>
      <c r="D75" s="205" t="e">
        <f>D68</f>
        <v>#VALUE!</v>
      </c>
      <c r="E75" s="205" t="e">
        <f t="shared" si="24"/>
        <v>#VALUE!</v>
      </c>
      <c r="F75" s="205" t="e">
        <f t="shared" si="24"/>
        <v>#VALUE!</v>
      </c>
      <c r="G75" s="205" t="e">
        <f t="shared" si="24"/>
        <v>#VALUE!</v>
      </c>
      <c r="H75" s="205" t="e">
        <f t="shared" si="24"/>
        <v>#VALUE!</v>
      </c>
      <c r="I75" s="205" t="e">
        <f t="shared" si="24"/>
        <v>#VALUE!</v>
      </c>
      <c r="J75" s="205" t="e">
        <f t="shared" si="24"/>
        <v>#VALUE!</v>
      </c>
      <c r="K75" s="205" t="e">
        <f t="shared" si="24"/>
        <v>#VALUE!</v>
      </c>
      <c r="L75" s="205" t="e">
        <f t="shared" si="24"/>
        <v>#VALUE!</v>
      </c>
      <c r="M75" s="205" t="e">
        <f t="shared" si="24"/>
        <v>#VALUE!</v>
      </c>
      <c r="N75" s="205" t="e">
        <f t="shared" si="24"/>
        <v>#VALUE!</v>
      </c>
      <c r="O75" s="205" t="e">
        <f t="shared" si="24"/>
        <v>#VALUE!</v>
      </c>
      <c r="P75" s="205" t="e">
        <f t="shared" si="24"/>
        <v>#VALUE!</v>
      </c>
      <c r="Q75" s="205" t="e">
        <f t="shared" si="24"/>
        <v>#VALUE!</v>
      </c>
      <c r="R75" s="205" t="e">
        <f t="shared" si="24"/>
        <v>#VALUE!</v>
      </c>
      <c r="S75" s="205" t="e">
        <f t="shared" si="24"/>
        <v>#VALUE!</v>
      </c>
      <c r="T75" s="205" t="e">
        <f t="shared" si="24"/>
        <v>#VALUE!</v>
      </c>
      <c r="U75" s="205" t="e">
        <f t="shared" si="24"/>
        <v>#VALUE!</v>
      </c>
      <c r="V75" s="205" t="e">
        <f t="shared" si="24"/>
        <v>#VALUE!</v>
      </c>
      <c r="W75" s="205" t="e">
        <f t="shared" si="24"/>
        <v>#VALUE!</v>
      </c>
      <c r="X75" s="205" t="e">
        <f t="shared" si="24"/>
        <v>#VALUE!</v>
      </c>
      <c r="Y75" s="205" t="e">
        <f t="shared" si="24"/>
        <v>#VALUE!</v>
      </c>
      <c r="Z75" s="205" t="e">
        <f t="shared" si="24"/>
        <v>#VALUE!</v>
      </c>
      <c r="AA75" s="205" t="e">
        <f t="shared" si="24"/>
        <v>#VALUE!</v>
      </c>
      <c r="AB75" s="205" t="e">
        <f t="shared" si="24"/>
        <v>#VALUE!</v>
      </c>
      <c r="AC75" s="205" t="e">
        <f t="shared" si="24"/>
        <v>#VALUE!</v>
      </c>
      <c r="AD75" s="205" t="e">
        <f t="shared" si="24"/>
        <v>#VALUE!</v>
      </c>
      <c r="AE75" s="205" t="e">
        <f t="shared" si="24"/>
        <v>#VALUE!</v>
      </c>
      <c r="AF75" s="205" t="e">
        <f t="shared" si="24"/>
        <v>#VALUE!</v>
      </c>
      <c r="AG75" s="205" t="e">
        <f t="shared" si="24"/>
        <v>#VALUE!</v>
      </c>
      <c r="AH75" s="205" t="e">
        <f t="shared" si="24"/>
        <v>#VALUE!</v>
      </c>
      <c r="AI75" s="205" t="e">
        <f t="shared" si="24"/>
        <v>#VALUE!</v>
      </c>
      <c r="AJ75" s="205" t="e">
        <f t="shared" si="24"/>
        <v>#VALUE!</v>
      </c>
      <c r="AK75" s="205" t="e">
        <f t="shared" si="24"/>
        <v>#VALUE!</v>
      </c>
      <c r="AL75" s="205" t="e">
        <f t="shared" si="24"/>
        <v>#VALUE!</v>
      </c>
      <c r="AM75" s="205" t="e">
        <f t="shared" si="24"/>
        <v>#VALUE!</v>
      </c>
      <c r="AN75" s="205" t="e">
        <f t="shared" si="24"/>
        <v>#VALUE!</v>
      </c>
      <c r="AO75" s="205" t="e">
        <f t="shared" si="24"/>
        <v>#VALUE!</v>
      </c>
      <c r="AP75" s="205" t="e">
        <f>AP68</f>
        <v>#VALUE!</v>
      </c>
    </row>
    <row r="76" spans="1:45" x14ac:dyDescent="0.2">
      <c r="A76" s="206" t="s">
        <v>294</v>
      </c>
      <c r="B76" s="202">
        <f t="shared" ref="B76:AO76" si="25">-B67</f>
        <v>0</v>
      </c>
      <c r="C76" s="202">
        <f>-C67</f>
        <v>123624.66666666667</v>
      </c>
      <c r="D76" s="202">
        <f t="shared" si="25"/>
        <v>123624.66666666667</v>
      </c>
      <c r="E76" s="202">
        <f t="shared" si="25"/>
        <v>123624.66666666667</v>
      </c>
      <c r="F76" s="202">
        <f>-C67</f>
        <v>123624.66666666667</v>
      </c>
      <c r="G76" s="202">
        <f t="shared" si="25"/>
        <v>123624.66666666667</v>
      </c>
      <c r="H76" s="202">
        <f t="shared" si="25"/>
        <v>123624.66666666667</v>
      </c>
      <c r="I76" s="202">
        <f t="shared" si="25"/>
        <v>123624.66666666667</v>
      </c>
      <c r="J76" s="202">
        <f t="shared" si="25"/>
        <v>123624.66666666667</v>
      </c>
      <c r="K76" s="202">
        <f t="shared" si="25"/>
        <v>123624.66666666667</v>
      </c>
      <c r="L76" s="202">
        <f>-L67</f>
        <v>123624.66666666667</v>
      </c>
      <c r="M76" s="202">
        <f>-M67</f>
        <v>123624.66666666667</v>
      </c>
      <c r="N76" s="202">
        <f t="shared" si="25"/>
        <v>123624.66666666667</v>
      </c>
      <c r="O76" s="202">
        <f t="shared" si="25"/>
        <v>123624.66666666667</v>
      </c>
      <c r="P76" s="202">
        <f t="shared" si="25"/>
        <v>123624.66666666667</v>
      </c>
      <c r="Q76" s="202">
        <f t="shared" si="25"/>
        <v>123624.66666666667</v>
      </c>
      <c r="R76" s="202">
        <f t="shared" si="25"/>
        <v>123624.66666666667</v>
      </c>
      <c r="S76" s="202">
        <f t="shared" si="25"/>
        <v>123624.66666666667</v>
      </c>
      <c r="T76" s="202">
        <f t="shared" si="25"/>
        <v>123624.66666666667</v>
      </c>
      <c r="U76" s="202">
        <f t="shared" si="25"/>
        <v>123624.66666666667</v>
      </c>
      <c r="V76" s="202">
        <f t="shared" si="25"/>
        <v>123624.66666666667</v>
      </c>
      <c r="W76" s="202">
        <f t="shared" si="25"/>
        <v>123624.66666666667</v>
      </c>
      <c r="X76" s="202">
        <f t="shared" si="25"/>
        <v>123624.66666666667</v>
      </c>
      <c r="Y76" s="202">
        <f t="shared" si="25"/>
        <v>123624.66666666667</v>
      </c>
      <c r="Z76" s="202">
        <f t="shared" si="25"/>
        <v>123624.66666666667</v>
      </c>
      <c r="AA76" s="202">
        <f t="shared" si="25"/>
        <v>123624.66666666667</v>
      </c>
      <c r="AB76" s="202">
        <f t="shared" si="25"/>
        <v>123624.66666666667</v>
      </c>
      <c r="AC76" s="202">
        <f t="shared" si="25"/>
        <v>123624.66666666667</v>
      </c>
      <c r="AD76" s="202">
        <f t="shared" si="25"/>
        <v>123624.66666666667</v>
      </c>
      <c r="AE76" s="202">
        <f t="shared" si="25"/>
        <v>123624.66666666667</v>
      </c>
      <c r="AF76" s="202">
        <f t="shared" si="25"/>
        <v>123624.66666666667</v>
      </c>
      <c r="AG76" s="202">
        <f t="shared" si="25"/>
        <v>123624.66666666667</v>
      </c>
      <c r="AH76" s="202">
        <f t="shared" si="25"/>
        <v>123624.66666666667</v>
      </c>
      <c r="AI76" s="202">
        <f t="shared" si="25"/>
        <v>123624.66666666667</v>
      </c>
      <c r="AJ76" s="202">
        <f t="shared" si="25"/>
        <v>123624.66666666667</v>
      </c>
      <c r="AK76" s="202">
        <f t="shared" si="25"/>
        <v>123624.66666666667</v>
      </c>
      <c r="AL76" s="202">
        <f t="shared" si="25"/>
        <v>123624.66666666667</v>
      </c>
      <c r="AM76" s="202">
        <f t="shared" si="25"/>
        <v>123624.66666666667</v>
      </c>
      <c r="AN76" s="202">
        <f t="shared" si="25"/>
        <v>123624.66666666667</v>
      </c>
      <c r="AO76" s="202">
        <f t="shared" si="25"/>
        <v>123624.66666666667</v>
      </c>
      <c r="AP76" s="202">
        <f>-AP67</f>
        <v>123624.66666666667</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-628599.99000000011</v>
      </c>
      <c r="C78" s="202" t="e">
        <f>IF(SUM($B$71:C71)+SUM($A$78:B78)&gt;0,0,SUM($B$71:C71)-SUM($A$78:B78))</f>
        <v>#VALUE!</v>
      </c>
      <c r="D78" s="202" t="e">
        <f>IF(SUM($B$71:D71)+SUM($A$78:C78)&gt;0,0,SUM($B$71:D71)-SUM($A$78:C78))</f>
        <v>#VALUE!</v>
      </c>
      <c r="E78" s="202" t="e">
        <f>IF(SUM($B$71:E71)+SUM($A$78:D78)&gt;0,0,SUM($B$71:E71)-SUM($A$78:D78))</f>
        <v>#VALUE!</v>
      </c>
      <c r="F78" s="202" t="e">
        <f>IF(SUM($B$71:F71)+SUM($A$78:E78)&gt;0,0,SUM($B$71:F71)-SUM($A$78:E78))</f>
        <v>#VALUE!</v>
      </c>
      <c r="G78" s="202" t="e">
        <f>IF(SUM($B$71:G71)+SUM($A$78:F78)&gt;0,0,SUM($B$71:G71)-SUM($A$78:F78))</f>
        <v>#VALUE!</v>
      </c>
      <c r="H78" s="202" t="e">
        <f>IF(SUM($B$71:H71)+SUM($A$78:G78)&gt;0,0,SUM($B$71:H71)-SUM($A$78:G78))</f>
        <v>#VALUE!</v>
      </c>
      <c r="I78" s="202" t="e">
        <f>IF(SUM($B$71:I71)+SUM($A$78:H78)&gt;0,0,SUM($B$71:I71)-SUM($A$78:H78))</f>
        <v>#VALUE!</v>
      </c>
      <c r="J78" s="202" t="e">
        <f>IF(SUM($B$71:J71)+SUM($A$78:I78)&gt;0,0,SUM($B$71:J71)-SUM($A$78:I78))</f>
        <v>#VALUE!</v>
      </c>
      <c r="K78" s="202" t="e">
        <f>IF(SUM($B$71:K71)+SUM($A$78:J78)&gt;0,0,SUM($B$71:K71)-SUM($A$78:J78))</f>
        <v>#VALUE!</v>
      </c>
      <c r="L78" s="202" t="e">
        <f>IF(SUM($B$71:L71)+SUM($A$78:K78)&gt;0,0,SUM($B$71:L71)-SUM($A$78:K78))</f>
        <v>#VALUE!</v>
      </c>
      <c r="M78" s="202" t="e">
        <f>IF(SUM($B$71:M71)+SUM($A$78:L78)&gt;0,0,SUM($B$71:M71)-SUM($A$78:L78))</f>
        <v>#VALUE!</v>
      </c>
      <c r="N78" s="202" t="e">
        <f>IF(SUM($B$71:N71)+SUM($A$78:M78)&gt;0,0,SUM($B$71:N71)-SUM($A$78:M78))</f>
        <v>#VALUE!</v>
      </c>
      <c r="O78" s="202" t="e">
        <f>IF(SUM($B$71:O71)+SUM($A$78:N78)&gt;0,0,SUM($B$71:O71)-SUM($A$78:N78))</f>
        <v>#VALUE!</v>
      </c>
      <c r="P78" s="202" t="e">
        <f>IF(SUM($B$71:P71)+SUM($A$78:O78)&gt;0,0,SUM($B$71:P71)-SUM($A$78:O78))</f>
        <v>#VALUE!</v>
      </c>
      <c r="Q78" s="202" t="e">
        <f>IF(SUM($B$71:Q71)+SUM($A$78:P78)&gt;0,0,SUM($B$71:Q71)-SUM($A$78:P78))</f>
        <v>#VALUE!</v>
      </c>
      <c r="R78" s="202" t="e">
        <f>IF(SUM($B$71:R71)+SUM($A$78:Q78)&gt;0,0,SUM($B$71:R71)-SUM($A$78:Q78))</f>
        <v>#VALUE!</v>
      </c>
      <c r="S78" s="202" t="e">
        <f>IF(SUM($B$71:S71)+SUM($A$78:R78)&gt;0,0,SUM($B$71:S71)-SUM($A$78:R78))</f>
        <v>#VALUE!</v>
      </c>
      <c r="T78" s="202" t="e">
        <f>IF(SUM($B$71:T71)+SUM($A$78:S78)&gt;0,0,SUM($B$71:T71)-SUM($A$78:S78))</f>
        <v>#VALUE!</v>
      </c>
      <c r="U78" s="202" t="e">
        <f>IF(SUM($B$71:U71)+SUM($A$78:T78)&gt;0,0,SUM($B$71:U71)-SUM($A$78:T78))</f>
        <v>#VALUE!</v>
      </c>
      <c r="V78" s="202" t="e">
        <f>IF(SUM($B$71:V71)+SUM($A$78:U78)&gt;0,0,SUM($B$71:V71)-SUM($A$78:U78))</f>
        <v>#VALUE!</v>
      </c>
      <c r="W78" s="202" t="e">
        <f>IF(SUM($B$71:W71)+SUM($A$78:V78)&gt;0,0,SUM($B$71:W71)-SUM($A$78:V78))</f>
        <v>#VALUE!</v>
      </c>
      <c r="X78" s="202" t="e">
        <f>IF(SUM($B$71:X71)+SUM($A$78:W78)&gt;0,0,SUM($B$71:X71)-SUM($A$78:W78))</f>
        <v>#VALUE!</v>
      </c>
      <c r="Y78" s="202" t="e">
        <f>IF(SUM($B$71:Y71)+SUM($A$78:X78)&gt;0,0,SUM($B$71:Y71)-SUM($A$78:X78))</f>
        <v>#VALUE!</v>
      </c>
      <c r="Z78" s="202" t="e">
        <f>IF(SUM($B$71:Z71)+SUM($A$78:Y78)&gt;0,0,SUM($B$71:Z71)-SUM($A$78:Y78))</f>
        <v>#VALUE!</v>
      </c>
      <c r="AA78" s="202" t="e">
        <f>IF(SUM($B$71:AA71)+SUM($A$78:Z78)&gt;0,0,SUM($B$71:AA71)-SUM($A$78:Z78))</f>
        <v>#VALUE!</v>
      </c>
      <c r="AB78" s="202" t="e">
        <f>IF(SUM($B$71:AB71)+SUM($A$78:AA78)&gt;0,0,SUM($B$71:AB71)-SUM($A$78:AA78))</f>
        <v>#VALUE!</v>
      </c>
      <c r="AC78" s="202" t="e">
        <f>IF(SUM($B$71:AC71)+SUM($A$78:AB78)&gt;0,0,SUM($B$71:AC71)-SUM($A$78:AB78))</f>
        <v>#VALUE!</v>
      </c>
      <c r="AD78" s="202" t="e">
        <f>IF(SUM($B$71:AD71)+SUM($A$78:AC78)&gt;0,0,SUM($B$71:AD71)-SUM($A$78:AC78))</f>
        <v>#VALUE!</v>
      </c>
      <c r="AE78" s="202" t="e">
        <f>IF(SUM($B$71:AE71)+SUM($A$78:AD78)&gt;0,0,SUM($B$71:AE71)-SUM($A$78:AD78))</f>
        <v>#VALUE!</v>
      </c>
      <c r="AF78" s="202" t="e">
        <f>IF(SUM($B$71:AF71)+SUM($A$78:AE78)&gt;0,0,SUM($B$71:AF71)-SUM($A$78:AE78))</f>
        <v>#VALUE!</v>
      </c>
      <c r="AG78" s="202" t="e">
        <f>IF(SUM($B$71:AG71)+SUM($A$78:AF78)&gt;0,0,SUM($B$71:AG71)-SUM($A$78:AF78))</f>
        <v>#VALUE!</v>
      </c>
      <c r="AH78" s="202" t="e">
        <f>IF(SUM($B$71:AH71)+SUM($A$78:AG78)&gt;0,0,SUM($B$71:AH71)-SUM($A$78:AG78))</f>
        <v>#VALUE!</v>
      </c>
      <c r="AI78" s="202" t="e">
        <f>IF(SUM($B$71:AI71)+SUM($A$78:AH78)&gt;0,0,SUM($B$71:AI71)-SUM($A$78:AH78))</f>
        <v>#VALUE!</v>
      </c>
      <c r="AJ78" s="202" t="e">
        <f>IF(SUM($B$71:AJ71)+SUM($A$78:AI78)&gt;0,0,SUM($B$71:AJ71)-SUM($A$78:AI78))</f>
        <v>#VALUE!</v>
      </c>
      <c r="AK78" s="202" t="e">
        <f>IF(SUM($B$71:AK71)+SUM($A$78:AJ78)&gt;0,0,SUM($B$71:AK71)-SUM($A$78:AJ78))</f>
        <v>#VALUE!</v>
      </c>
      <c r="AL78" s="202" t="e">
        <f>IF(SUM($B$71:AL71)+SUM($A$78:AK78)&gt;0,0,SUM($B$71:AL71)-SUM($A$78:AK78))</f>
        <v>#VALUE!</v>
      </c>
      <c r="AM78" s="202" t="e">
        <f>IF(SUM($B$71:AM71)+SUM($A$78:AL78)&gt;0,0,SUM($B$71:AM71)-SUM($A$78:AL78))</f>
        <v>#VALUE!</v>
      </c>
      <c r="AN78" s="202" t="e">
        <f>IF(SUM($B$71:AN71)+SUM($A$78:AM78)&gt;0,0,SUM($B$71:AN71)-SUM($A$78:AM78))</f>
        <v>#VALUE!</v>
      </c>
      <c r="AO78" s="202" t="e">
        <f>IF(SUM($B$71:AO71)+SUM($A$78:AN78)&gt;0,0,SUM($B$71:AO71)-SUM($A$78:AN78))</f>
        <v>#VALUE!</v>
      </c>
      <c r="AP78" s="202" t="e">
        <f>IF(SUM($B$71:AP71)+SUM($A$78:AO78)&gt;0,0,SUM($B$71:AP71)-SUM($A$78:AO78))</f>
        <v>#VALUE!</v>
      </c>
    </row>
    <row r="79" spans="1:45" x14ac:dyDescent="0.2">
      <c r="A79" s="206" t="s">
        <v>291</v>
      </c>
      <c r="B79" s="202">
        <f>IF(((SUM($B$59:B59)+SUM($B$61:B64))+SUM($B$81:B81))&lt;0,((SUM($B$59:B59)+SUM($B$61:B64))+SUM($B$81:B81))*0.18-SUM($A$79:A79),IF(SUM(A$79:$B79)&lt;0,0-SUM(A$79:$B79),0))</f>
        <v>-8.9999999664723863E-3</v>
      </c>
      <c r="C79" s="202" t="e">
        <f>IF(((SUM($B$59:C59)+SUM($B$61:C64))+SUM($B$81:C81))&lt;0,((SUM($B$59:C59)+SUM($B$61:C64))+SUM($B$81:C81))*0.18-SUM($A$79:B79),IF(SUM($B$79:B79)&lt;0,0-SUM($B$79:B79),0))</f>
        <v>#VALUE!</v>
      </c>
      <c r="D79" s="202" t="e">
        <f>IF(((SUM($B$59:D59)+SUM($B$61:D64))+SUM($B$81:D81))&lt;0,((SUM($B$59:D59)+SUM($B$61:D64))+SUM($B$81:D81))*0.18-SUM($A$79:C79),IF(SUM($B$79:C79)&lt;0,0-SUM($B$79:C79),0))</f>
        <v>#VALUE!</v>
      </c>
      <c r="E79" s="202" t="e">
        <f>IF(((SUM($B$59:E59)+SUM($B$61:E64))+SUM($B$81:E81))&lt;0,((SUM($B$59:E59)+SUM($B$61:E64))+SUM($B$81:E81))*0.18-SUM($A$79:D79),IF(SUM($B$79:D79)&lt;0,0-SUM($B$79:D79),0))</f>
        <v>#VALUE!</v>
      </c>
      <c r="F79" s="202" t="e">
        <f>IF(((SUM($B$59:F59)+SUM($B$61:F64))+SUM($B$81:F81))&lt;0,((SUM($B$59:F59)+SUM($B$61:F64))+SUM($B$81:F81))*0.18-SUM($A$79:E79),IF(SUM($B$79:E79)&lt;0,0-SUM($B$79:E79),0))</f>
        <v>#VALUE!</v>
      </c>
      <c r="G79" s="202" t="e">
        <f>IF(((SUM($B$59:G59)+SUM($B$61:G64))+SUM($B$81:G81))&lt;0,((SUM($B$59:G59)+SUM($B$61:G64))+SUM($B$81:G81))*0.18-SUM($A$79:F79),IF(SUM($B$79:F79)&lt;0,0-SUM($B$79:F79),0))</f>
        <v>#VALUE!</v>
      </c>
      <c r="H79" s="202" t="e">
        <f>IF(((SUM($B$59:H59)+SUM($B$61:H64))+SUM($B$81:H81))&lt;0,((SUM($B$59:H59)+SUM($B$61:H64))+SUM($B$81:H81))*0.18-SUM($A$79:G79),IF(SUM($B$79:G79)&lt;0,0-SUM($B$79:G79),0))</f>
        <v>#VALUE!</v>
      </c>
      <c r="I79" s="202" t="e">
        <f>IF(((SUM($B$59:I59)+SUM($B$61:I64))+SUM($B$81:I81))&lt;0,((SUM($B$59:I59)+SUM($B$61:I64))+SUM($B$81:I81))*0.18-SUM($A$79:H79),IF(SUM($B$79:H79)&lt;0,0-SUM($B$79:H79),0))</f>
        <v>#VALUE!</v>
      </c>
      <c r="J79" s="202" t="e">
        <f>IF(((SUM($B$59:J59)+SUM($B$61:J64))+SUM($B$81:J81))&lt;0,((SUM($B$59:J59)+SUM($B$61:J64))+SUM($B$81:J81))*0.18-SUM($A$79:I79),IF(SUM($B$79:I79)&lt;0,0-SUM($B$79:I79),0))</f>
        <v>#VALUE!</v>
      </c>
      <c r="K79" s="202" t="e">
        <f>IF(((SUM($B$59:K59)+SUM($B$61:K64))+SUM($B$81:K81))&lt;0,((SUM($B$59:K59)+SUM($B$61:K64))+SUM($B$81:K81))*0.18-SUM($A$79:J79),IF(SUM($B$79:J79)&lt;0,0-SUM($B$79:J79),0))</f>
        <v>#VALUE!</v>
      </c>
      <c r="L79" s="202" t="e">
        <f>IF(((SUM($B$59:L59)+SUM($B$61:L64))+SUM($B$81:L81))&lt;0,((SUM($B$59:L59)+SUM($B$61:L64))+SUM($B$81:L81))*0.18-SUM($A$79:K79),IF(SUM($B$79:K79)&lt;0,0-SUM($B$79:K79),0))</f>
        <v>#VALUE!</v>
      </c>
      <c r="M79" s="202" t="e">
        <f>IF(((SUM($B$59:M59)+SUM($B$61:M64))+SUM($B$81:M81))&lt;0,((SUM($B$59:M59)+SUM($B$61:M64))+SUM($B$81:M81))*0.18-SUM($A$79:L79),IF(SUM($B$79:L79)&lt;0,0-SUM($B$79:L79),0))</f>
        <v>#VALUE!</v>
      </c>
      <c r="N79" s="202" t="e">
        <f>IF(((SUM($B$59:N59)+SUM($B$61:N64))+SUM($B$81:N81))&lt;0,((SUM($B$59:N59)+SUM($B$61:N64))+SUM($B$81:N81))*0.18-SUM($A$79:M79),IF(SUM($B$79:M79)&lt;0,0-SUM($B$79:M79),0))</f>
        <v>#VALUE!</v>
      </c>
      <c r="O79" s="202" t="e">
        <f>IF(((SUM($B$59:O59)+SUM($B$61:O64))+SUM($B$81:O81))&lt;0,((SUM($B$59:O59)+SUM($B$61:O64))+SUM($B$81:O81))*0.18-SUM($A$79:N79),IF(SUM($B$79:N79)&lt;0,0-SUM($B$79:N79),0))</f>
        <v>#VALUE!</v>
      </c>
      <c r="P79" s="202" t="e">
        <f>IF(((SUM($B$59:P59)+SUM($B$61:P64))+SUM($B$81:P81))&lt;0,((SUM($B$59:P59)+SUM($B$61:P64))+SUM($B$81:P81))*0.18-SUM($A$79:O79),IF(SUM($B$79:O79)&lt;0,0-SUM($B$79:O79),0))</f>
        <v>#VALUE!</v>
      </c>
      <c r="Q79" s="202" t="e">
        <f>IF(((SUM($B$59:Q59)+SUM($B$61:Q64))+SUM($B$81:Q81))&lt;0,((SUM($B$59:Q59)+SUM($B$61:Q64))+SUM($B$81:Q81))*0.18-SUM($A$79:P79),IF(SUM($B$79:P79)&lt;0,0-SUM($B$79:P79),0))</f>
        <v>#VALUE!</v>
      </c>
      <c r="R79" s="202" t="e">
        <f>IF(((SUM($B$59:R59)+SUM($B$61:R64))+SUM($B$81:R81))&lt;0,((SUM($B$59:R59)+SUM($B$61:R64))+SUM($B$81:R81))*0.18-SUM($A$79:Q79),IF(SUM($B$79:Q79)&lt;0,0-SUM($B$79:Q79),0))</f>
        <v>#VALUE!</v>
      </c>
      <c r="S79" s="202" t="e">
        <f>IF(((SUM($B$59:S59)+SUM($B$61:S64))+SUM($B$81:S81))&lt;0,((SUM($B$59:S59)+SUM($B$61:S64))+SUM($B$81:S81))*0.18-SUM($A$79:R79),IF(SUM($B$79:R79)&lt;0,0-SUM($B$79:R79),0))</f>
        <v>#VALUE!</v>
      </c>
      <c r="T79" s="202" t="e">
        <f>IF(((SUM($B$59:T59)+SUM($B$61:T64))+SUM($B$81:T81))&lt;0,((SUM($B$59:T59)+SUM($B$61:T64))+SUM($B$81:T81))*0.18-SUM($A$79:S79),IF(SUM($B$79:S79)&lt;0,0-SUM($B$79:S79),0))</f>
        <v>#VALUE!</v>
      </c>
      <c r="U79" s="202" t="e">
        <f>IF(((SUM($B$59:U59)+SUM($B$61:U64))+SUM($B$81:U81))&lt;0,((SUM($B$59:U59)+SUM($B$61:U64))+SUM($B$81:U81))*0.18-SUM($A$79:T79),IF(SUM($B$79:T79)&lt;0,0-SUM($B$79:T79),0))</f>
        <v>#VALUE!</v>
      </c>
      <c r="V79" s="202" t="e">
        <f>IF(((SUM($B$59:V59)+SUM($B$61:V64))+SUM($B$81:V81))&lt;0,((SUM($B$59:V59)+SUM($B$61:V64))+SUM($B$81:V81))*0.18-SUM($A$79:U79),IF(SUM($B$79:U79)&lt;0,0-SUM($B$79:U79),0))</f>
        <v>#VALUE!</v>
      </c>
      <c r="W79" s="202" t="e">
        <f>IF(((SUM($B$59:W59)+SUM($B$61:W64))+SUM($B$81:W81))&lt;0,((SUM($B$59:W59)+SUM($B$61:W64))+SUM($B$81:W81))*0.18-SUM($A$79:V79),IF(SUM($B$79:V79)&lt;0,0-SUM($B$79:V79),0))</f>
        <v>#VALUE!</v>
      </c>
      <c r="X79" s="202" t="e">
        <f>IF(((SUM($B$59:X59)+SUM($B$61:X64))+SUM($B$81:X81))&lt;0,((SUM($B$59:X59)+SUM($B$61:X64))+SUM($B$81:X81))*0.18-SUM($A$79:W79),IF(SUM($B$79:W79)&lt;0,0-SUM($B$79:W79),0))</f>
        <v>#VALUE!</v>
      </c>
      <c r="Y79" s="202" t="e">
        <f>IF(((SUM($B$59:Y59)+SUM($B$61:Y64))+SUM($B$81:Y81))&lt;0,((SUM($B$59:Y59)+SUM($B$61:Y64))+SUM($B$81:Y81))*0.18-SUM($A$79:X79),IF(SUM($B$79:X79)&lt;0,0-SUM($B$79:X79),0))</f>
        <v>#VALUE!</v>
      </c>
      <c r="Z79" s="202" t="e">
        <f>IF(((SUM($B$59:Z59)+SUM($B$61:Z64))+SUM($B$81:Z81))&lt;0,((SUM($B$59:Z59)+SUM($B$61:Z64))+SUM($B$81:Z81))*0.18-SUM($A$79:Y79),IF(SUM($B$79:Y79)&lt;0,0-SUM($B$79:Y79),0))</f>
        <v>#VALUE!</v>
      </c>
      <c r="AA79" s="202" t="e">
        <f>IF(((SUM($B$59:AA59)+SUM($B$61:AA64))+SUM($B$81:AA81))&lt;0,((SUM($B$59:AA59)+SUM($B$61:AA64))+SUM($B$81:AA81))*0.18-SUM($A$79:Z79),IF(SUM($B$79:Z79)&lt;0,0-SUM($B$79:Z79),0))</f>
        <v>#VALUE!</v>
      </c>
      <c r="AB79" s="202" t="e">
        <f>IF(((SUM($B$59:AB59)+SUM($B$61:AB64))+SUM($B$81:AB81))&lt;0,((SUM($B$59:AB59)+SUM($B$61:AB64))+SUM($B$81:AB81))*0.18-SUM($A$79:AA79),IF(SUM($B$79:AA79)&lt;0,0-SUM($B$79:AA79),0))</f>
        <v>#VALUE!</v>
      </c>
      <c r="AC79" s="202" t="e">
        <f>IF(((SUM($B$59:AC59)+SUM($B$61:AC64))+SUM($B$81:AC81))&lt;0,((SUM($B$59:AC59)+SUM($B$61:AC64))+SUM($B$81:AC81))*0.18-SUM($A$79:AB79),IF(SUM($B$79:AB79)&lt;0,0-SUM($B$79:AB79),0))</f>
        <v>#VALUE!</v>
      </c>
      <c r="AD79" s="202" t="e">
        <f>IF(((SUM($B$59:AD59)+SUM($B$61:AD64))+SUM($B$81:AD81))&lt;0,((SUM($B$59:AD59)+SUM($B$61:AD64))+SUM($B$81:AD81))*0.18-SUM($A$79:AC79),IF(SUM($B$79:AC79)&lt;0,0-SUM($B$79:AC79),0))</f>
        <v>#VALUE!</v>
      </c>
      <c r="AE79" s="202" t="e">
        <f>IF(((SUM($B$59:AE59)+SUM($B$61:AE64))+SUM($B$81:AE81))&lt;0,((SUM($B$59:AE59)+SUM($B$61:AE64))+SUM($B$81:AE81))*0.18-SUM($A$79:AD79),IF(SUM($B$79:AD79)&lt;0,0-SUM($B$79:AD79),0))</f>
        <v>#VALUE!</v>
      </c>
      <c r="AF79" s="202" t="e">
        <f>IF(((SUM($B$59:AF59)+SUM($B$61:AF64))+SUM($B$81:AF81))&lt;0,((SUM($B$59:AF59)+SUM($B$61:AF64))+SUM($B$81:AF81))*0.18-SUM($A$79:AE79),IF(SUM($B$79:AE79)&lt;0,0-SUM($B$79:AE79),0))</f>
        <v>#VALUE!</v>
      </c>
      <c r="AG79" s="202" t="e">
        <f>IF(((SUM($B$59:AG59)+SUM($B$61:AG64))+SUM($B$81:AG81))&lt;0,((SUM($B$59:AG59)+SUM($B$61:AG64))+SUM($B$81:AG81))*0.18-SUM($A$79:AF79),IF(SUM($B$79:AF79)&lt;0,0-SUM($B$79:AF79),0))</f>
        <v>#VALUE!</v>
      </c>
      <c r="AH79" s="202" t="e">
        <f>IF(((SUM($B$59:AH59)+SUM($B$61:AH64))+SUM($B$81:AH81))&lt;0,((SUM($B$59:AH59)+SUM($B$61:AH64))+SUM($B$81:AH81))*0.18-SUM($A$79:AG79),IF(SUM($B$79:AG79)&lt;0,0-SUM($B$79:AG79),0))</f>
        <v>#VALUE!</v>
      </c>
      <c r="AI79" s="202" t="e">
        <f>IF(((SUM($B$59:AI59)+SUM($B$61:AI64))+SUM($B$81:AI81))&lt;0,((SUM($B$59:AI59)+SUM($B$61:AI64))+SUM($B$81:AI81))*0.18-SUM($A$79:AH79),IF(SUM($B$79:AH79)&lt;0,0-SUM($B$79:AH79),0))</f>
        <v>#VALUE!</v>
      </c>
      <c r="AJ79" s="202" t="e">
        <f>IF(((SUM($B$59:AJ59)+SUM($B$61:AJ64))+SUM($B$81:AJ81))&lt;0,((SUM($B$59:AJ59)+SUM($B$61:AJ64))+SUM($B$81:AJ81))*0.18-SUM($A$79:AI79),IF(SUM($B$79:AI79)&lt;0,0-SUM($B$79:AI79),0))</f>
        <v>#VALUE!</v>
      </c>
      <c r="AK79" s="202" t="e">
        <f>IF(((SUM($B$59:AK59)+SUM($B$61:AK64))+SUM($B$81:AK81))&lt;0,((SUM($B$59:AK59)+SUM($B$61:AK64))+SUM($B$81:AK81))*0.18-SUM($A$79:AJ79),IF(SUM($B$79:AJ79)&lt;0,0-SUM($B$79:AJ79),0))</f>
        <v>#VALUE!</v>
      </c>
      <c r="AL79" s="202" t="e">
        <f>IF(((SUM($B$59:AL59)+SUM($B$61:AL64))+SUM($B$81:AL81))&lt;0,((SUM($B$59:AL59)+SUM($B$61:AL64))+SUM($B$81:AL81))*0.18-SUM($A$79:AK79),IF(SUM($B$79:AK79)&lt;0,0-SUM($B$79:AK79),0))</f>
        <v>#VALUE!</v>
      </c>
      <c r="AM79" s="202" t="e">
        <f>IF(((SUM($B$59:AM59)+SUM($B$61:AM64))+SUM($B$81:AM81))&lt;0,((SUM($B$59:AM59)+SUM($B$61:AM64))+SUM($B$81:AM81))*0.18-SUM($A$79:AL79),IF(SUM($B$79:AL79)&lt;0,0-SUM($B$79:AL79),0))</f>
        <v>#VALUE!</v>
      </c>
      <c r="AN79" s="202" t="e">
        <f>IF(((SUM($B$59:AN59)+SUM($B$61:AN64))+SUM($B$81:AN81))&lt;0,((SUM($B$59:AN59)+SUM($B$61:AN64))+SUM($B$81:AN81))*0.18-SUM($A$79:AM79),IF(SUM($B$79:AM79)&lt;0,0-SUM($B$79:AM79),0))</f>
        <v>#VALUE!</v>
      </c>
      <c r="AO79" s="202" t="e">
        <f>IF(((SUM($B$59:AO59)+SUM($B$61:AO64))+SUM($B$81:AO81))&lt;0,((SUM($B$59:AO59)+SUM($B$61:AO64))+SUM($B$81:AO81))*0.18-SUM($A$79:AN79),IF(SUM($B$79:AN79)&lt;0,0-SUM($B$79:AN79),0))</f>
        <v>#VALUE!</v>
      </c>
      <c r="AP79" s="202" t="e">
        <f>IF(((SUM($B$59:AP59)+SUM($B$61:AP64))+SUM($B$81:AP81))&lt;0,((SUM($B$59:AP59)+SUM($B$61:AP64))+SUM($B$81:AP81))*0.18-SUM($A$79:AO79),IF(SUM($B$79:AO79)&lt;0,0-SUM($B$79:AO79),0))</f>
        <v>#VALUE!</v>
      </c>
    </row>
    <row r="80" spans="1:45" x14ac:dyDescent="0.2">
      <c r="A80" s="206" t="s">
        <v>290</v>
      </c>
      <c r="B80" s="202">
        <f>-B59*(B39)</f>
        <v>0</v>
      </c>
      <c r="C80" s="202" t="e">
        <f t="shared" ref="C80:AP80" si="27">-(C59-B59)*$B$39</f>
        <v>#VALUE!</v>
      </c>
      <c r="D80" s="202" t="e">
        <f t="shared" si="27"/>
        <v>#VALUE!</v>
      </c>
      <c r="E80" s="202" t="e">
        <f t="shared" si="27"/>
        <v>#VALUE!</v>
      </c>
      <c r="F80" s="202" t="e">
        <f t="shared" si="27"/>
        <v>#VALUE!</v>
      </c>
      <c r="G80" s="202" t="e">
        <f t="shared" si="27"/>
        <v>#VALUE!</v>
      </c>
      <c r="H80" s="202" t="e">
        <f t="shared" si="27"/>
        <v>#VALUE!</v>
      </c>
      <c r="I80" s="202" t="e">
        <f t="shared" si="27"/>
        <v>#VALUE!</v>
      </c>
      <c r="J80" s="202" t="e">
        <f t="shared" si="27"/>
        <v>#VALUE!</v>
      </c>
      <c r="K80" s="202" t="e">
        <f t="shared" si="27"/>
        <v>#VALUE!</v>
      </c>
      <c r="L80" s="202" t="e">
        <f t="shared" si="27"/>
        <v>#VALUE!</v>
      </c>
      <c r="M80" s="202" t="e">
        <f t="shared" si="27"/>
        <v>#VALUE!</v>
      </c>
      <c r="N80" s="202" t="e">
        <f t="shared" si="27"/>
        <v>#VALUE!</v>
      </c>
      <c r="O80" s="202" t="e">
        <f t="shared" si="27"/>
        <v>#VALUE!</v>
      </c>
      <c r="P80" s="202" t="e">
        <f t="shared" si="27"/>
        <v>#VALUE!</v>
      </c>
      <c r="Q80" s="202" t="e">
        <f t="shared" si="27"/>
        <v>#VALUE!</v>
      </c>
      <c r="R80" s="202" t="e">
        <f t="shared" si="27"/>
        <v>#VALUE!</v>
      </c>
      <c r="S80" s="202" t="e">
        <f t="shared" si="27"/>
        <v>#VALUE!</v>
      </c>
      <c r="T80" s="202" t="e">
        <f t="shared" si="27"/>
        <v>#VALUE!</v>
      </c>
      <c r="U80" s="202" t="e">
        <f t="shared" si="27"/>
        <v>#VALUE!</v>
      </c>
      <c r="V80" s="202" t="e">
        <f t="shared" si="27"/>
        <v>#VALUE!</v>
      </c>
      <c r="W80" s="202" t="e">
        <f t="shared" si="27"/>
        <v>#VALUE!</v>
      </c>
      <c r="X80" s="202" t="e">
        <f t="shared" si="27"/>
        <v>#VALUE!</v>
      </c>
      <c r="Y80" s="202" t="e">
        <f t="shared" si="27"/>
        <v>#VALUE!</v>
      </c>
      <c r="Z80" s="202" t="e">
        <f t="shared" si="27"/>
        <v>#VALUE!</v>
      </c>
      <c r="AA80" s="202" t="e">
        <f t="shared" si="27"/>
        <v>#VALUE!</v>
      </c>
      <c r="AB80" s="202" t="e">
        <f t="shared" si="27"/>
        <v>#VALUE!</v>
      </c>
      <c r="AC80" s="202" t="e">
        <f t="shared" si="27"/>
        <v>#VALUE!</v>
      </c>
      <c r="AD80" s="202" t="e">
        <f t="shared" si="27"/>
        <v>#VALUE!</v>
      </c>
      <c r="AE80" s="202" t="e">
        <f t="shared" si="27"/>
        <v>#VALUE!</v>
      </c>
      <c r="AF80" s="202" t="e">
        <f t="shared" si="27"/>
        <v>#VALUE!</v>
      </c>
      <c r="AG80" s="202" t="e">
        <f t="shared" si="27"/>
        <v>#VALUE!</v>
      </c>
      <c r="AH80" s="202" t="e">
        <f t="shared" si="27"/>
        <v>#VALUE!</v>
      </c>
      <c r="AI80" s="202" t="e">
        <f t="shared" si="27"/>
        <v>#VALUE!</v>
      </c>
      <c r="AJ80" s="202" t="e">
        <f t="shared" si="27"/>
        <v>#VALUE!</v>
      </c>
      <c r="AK80" s="202" t="e">
        <f t="shared" si="27"/>
        <v>#VALUE!</v>
      </c>
      <c r="AL80" s="202" t="e">
        <f t="shared" si="27"/>
        <v>#VALUE!</v>
      </c>
      <c r="AM80" s="202" t="e">
        <f t="shared" si="27"/>
        <v>#VALUE!</v>
      </c>
      <c r="AN80" s="202" t="e">
        <f t="shared" si="27"/>
        <v>#VALUE!</v>
      </c>
      <c r="AO80" s="202" t="e">
        <f t="shared" si="27"/>
        <v>#VALUE!</v>
      </c>
      <c r="AP80" s="202" t="e">
        <f t="shared" si="27"/>
        <v>#VALUE!</v>
      </c>
    </row>
    <row r="81" spans="1:45" x14ac:dyDescent="0.2">
      <c r="A81" s="206" t="s">
        <v>548</v>
      </c>
      <c r="B81" s="202">
        <f>-$B$126</f>
        <v>-3143000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-3143000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-628600.04900000012</v>
      </c>
      <c r="C83" s="205" t="e">
        <f t="shared" ref="C83:V83" si="29">SUM(C75:C82)</f>
        <v>#VALUE!</v>
      </c>
      <c r="D83" s="205" t="e">
        <f t="shared" si="29"/>
        <v>#VALUE!</v>
      </c>
      <c r="E83" s="205" t="e">
        <f t="shared" si="29"/>
        <v>#VALUE!</v>
      </c>
      <c r="F83" s="205" t="e">
        <f t="shared" si="29"/>
        <v>#VALUE!</v>
      </c>
      <c r="G83" s="205" t="e">
        <f t="shared" si="29"/>
        <v>#VALUE!</v>
      </c>
      <c r="H83" s="205" t="e">
        <f t="shared" si="29"/>
        <v>#VALUE!</v>
      </c>
      <c r="I83" s="205" t="e">
        <f t="shared" si="29"/>
        <v>#VALUE!</v>
      </c>
      <c r="J83" s="205" t="e">
        <f t="shared" si="29"/>
        <v>#VALUE!</v>
      </c>
      <c r="K83" s="205" t="e">
        <f t="shared" si="29"/>
        <v>#VALUE!</v>
      </c>
      <c r="L83" s="205" t="e">
        <f t="shared" si="29"/>
        <v>#VALUE!</v>
      </c>
      <c r="M83" s="205" t="e">
        <f t="shared" si="29"/>
        <v>#VALUE!</v>
      </c>
      <c r="N83" s="205" t="e">
        <f t="shared" si="29"/>
        <v>#VALUE!</v>
      </c>
      <c r="O83" s="205" t="e">
        <f t="shared" si="29"/>
        <v>#VALUE!</v>
      </c>
      <c r="P83" s="205" t="e">
        <f t="shared" si="29"/>
        <v>#VALUE!</v>
      </c>
      <c r="Q83" s="205" t="e">
        <f t="shared" si="29"/>
        <v>#VALUE!</v>
      </c>
      <c r="R83" s="205" t="e">
        <f t="shared" si="29"/>
        <v>#VALUE!</v>
      </c>
      <c r="S83" s="205" t="e">
        <f t="shared" si="29"/>
        <v>#VALUE!</v>
      </c>
      <c r="T83" s="205" t="e">
        <f t="shared" si="29"/>
        <v>#VALUE!</v>
      </c>
      <c r="U83" s="205" t="e">
        <f t="shared" si="29"/>
        <v>#VALUE!</v>
      </c>
      <c r="V83" s="205" t="e">
        <f t="shared" si="29"/>
        <v>#VALUE!</v>
      </c>
      <c r="W83" s="205" t="e">
        <f>SUM(W75:W82)</f>
        <v>#VALUE!</v>
      </c>
      <c r="X83" s="205" t="e">
        <f>SUM(X75:X82)</f>
        <v>#VALUE!</v>
      </c>
      <c r="Y83" s="205" t="e">
        <f>SUM(Y75:Y82)</f>
        <v>#VALUE!</v>
      </c>
      <c r="Z83" s="205" t="e">
        <f>SUM(Z75:Z82)</f>
        <v>#VALUE!</v>
      </c>
      <c r="AA83" s="205" t="e">
        <f t="shared" ref="AA83:AP83" si="30">SUM(AA75:AA82)</f>
        <v>#VALUE!</v>
      </c>
      <c r="AB83" s="205" t="e">
        <f t="shared" si="30"/>
        <v>#VALUE!</v>
      </c>
      <c r="AC83" s="205" t="e">
        <f t="shared" si="30"/>
        <v>#VALUE!</v>
      </c>
      <c r="AD83" s="205" t="e">
        <f t="shared" si="30"/>
        <v>#VALUE!</v>
      </c>
      <c r="AE83" s="205" t="e">
        <f t="shared" si="30"/>
        <v>#VALUE!</v>
      </c>
      <c r="AF83" s="205" t="e">
        <f t="shared" si="30"/>
        <v>#VALUE!</v>
      </c>
      <c r="AG83" s="205" t="e">
        <f t="shared" si="30"/>
        <v>#VALUE!</v>
      </c>
      <c r="AH83" s="205" t="e">
        <f t="shared" si="30"/>
        <v>#VALUE!</v>
      </c>
      <c r="AI83" s="205" t="e">
        <f t="shared" si="30"/>
        <v>#VALUE!</v>
      </c>
      <c r="AJ83" s="205" t="e">
        <f t="shared" si="30"/>
        <v>#VALUE!</v>
      </c>
      <c r="AK83" s="205" t="e">
        <f t="shared" si="30"/>
        <v>#VALUE!</v>
      </c>
      <c r="AL83" s="205" t="e">
        <f t="shared" si="30"/>
        <v>#VALUE!</v>
      </c>
      <c r="AM83" s="205" t="e">
        <f t="shared" si="30"/>
        <v>#VALUE!</v>
      </c>
      <c r="AN83" s="205" t="e">
        <f t="shared" si="30"/>
        <v>#VALUE!</v>
      </c>
      <c r="AO83" s="205" t="e">
        <f t="shared" si="30"/>
        <v>#VALUE!</v>
      </c>
      <c r="AP83" s="205" t="e">
        <f t="shared" si="30"/>
        <v>#VALUE!</v>
      </c>
    </row>
    <row r="84" spans="1:45" ht="14.25" x14ac:dyDescent="0.2">
      <c r="A84" s="314" t="s">
        <v>549</v>
      </c>
      <c r="B84" s="205">
        <f>SUM($B$83:B83)</f>
        <v>-628600.04900000012</v>
      </c>
      <c r="C84" s="205" t="e">
        <f>SUM($B$83:C83)</f>
        <v>#VALUE!</v>
      </c>
      <c r="D84" s="205" t="e">
        <f>SUM($B$83:D83)</f>
        <v>#VALUE!</v>
      </c>
      <c r="E84" s="205" t="e">
        <f>SUM($B$83:E83)</f>
        <v>#VALUE!</v>
      </c>
      <c r="F84" s="205" t="e">
        <f>SUM($B$83:F83)</f>
        <v>#VALUE!</v>
      </c>
      <c r="G84" s="205" t="e">
        <f>SUM($B$83:G83)</f>
        <v>#VALUE!</v>
      </c>
      <c r="H84" s="205" t="e">
        <f>SUM($B$83:H83)</f>
        <v>#VALUE!</v>
      </c>
      <c r="I84" s="205" t="e">
        <f>SUM($B$83:I83)</f>
        <v>#VALUE!</v>
      </c>
      <c r="J84" s="205" t="e">
        <f>SUM($B$83:J83)</f>
        <v>#VALUE!</v>
      </c>
      <c r="K84" s="205" t="e">
        <f>SUM($B$83:K83)</f>
        <v>#VALUE!</v>
      </c>
      <c r="L84" s="205" t="e">
        <f>SUM($B$83:L83)</f>
        <v>#VALUE!</v>
      </c>
      <c r="M84" s="205" t="e">
        <f>SUM($B$83:M83)</f>
        <v>#VALUE!</v>
      </c>
      <c r="N84" s="205" t="e">
        <f>SUM($B$83:N83)</f>
        <v>#VALUE!</v>
      </c>
      <c r="O84" s="205" t="e">
        <f>SUM($B$83:O83)</f>
        <v>#VALUE!</v>
      </c>
      <c r="P84" s="205" t="e">
        <f>SUM($B$83:P83)</f>
        <v>#VALUE!</v>
      </c>
      <c r="Q84" s="205" t="e">
        <f>SUM($B$83:Q83)</f>
        <v>#VALUE!</v>
      </c>
      <c r="R84" s="205" t="e">
        <f>SUM($B$83:R83)</f>
        <v>#VALUE!</v>
      </c>
      <c r="S84" s="205" t="e">
        <f>SUM($B$83:S83)</f>
        <v>#VALUE!</v>
      </c>
      <c r="T84" s="205" t="e">
        <f>SUM($B$83:T83)</f>
        <v>#VALUE!</v>
      </c>
      <c r="U84" s="205" t="e">
        <f>SUM($B$83:U83)</f>
        <v>#VALUE!</v>
      </c>
      <c r="V84" s="205" t="e">
        <f>SUM($B$83:V83)</f>
        <v>#VALUE!</v>
      </c>
      <c r="W84" s="205" t="e">
        <f>SUM($B$83:W83)</f>
        <v>#VALUE!</v>
      </c>
      <c r="X84" s="205" t="e">
        <f>SUM($B$83:X83)</f>
        <v>#VALUE!</v>
      </c>
      <c r="Y84" s="205" t="e">
        <f>SUM($B$83:Y83)</f>
        <v>#VALUE!</v>
      </c>
      <c r="Z84" s="205" t="e">
        <f>SUM($B$83:Z83)</f>
        <v>#VALUE!</v>
      </c>
      <c r="AA84" s="205" t="e">
        <f>SUM($B$83:AA83)</f>
        <v>#VALUE!</v>
      </c>
      <c r="AB84" s="205" t="e">
        <f>SUM($B$83:AB83)</f>
        <v>#VALUE!</v>
      </c>
      <c r="AC84" s="205" t="e">
        <f>SUM($B$83:AC83)</f>
        <v>#VALUE!</v>
      </c>
      <c r="AD84" s="205" t="e">
        <f>SUM($B$83:AD83)</f>
        <v>#VALUE!</v>
      </c>
      <c r="AE84" s="205" t="e">
        <f>SUM($B$83:AE83)</f>
        <v>#VALUE!</v>
      </c>
      <c r="AF84" s="205" t="e">
        <f>SUM($B$83:AF83)</f>
        <v>#VALUE!</v>
      </c>
      <c r="AG84" s="205" t="e">
        <f>SUM($B$83:AG83)</f>
        <v>#VALUE!</v>
      </c>
      <c r="AH84" s="205" t="e">
        <f>SUM($B$83:AH83)</f>
        <v>#VALUE!</v>
      </c>
      <c r="AI84" s="205" t="e">
        <f>SUM($B$83:AI83)</f>
        <v>#VALUE!</v>
      </c>
      <c r="AJ84" s="205" t="e">
        <f>SUM($B$83:AJ83)</f>
        <v>#VALUE!</v>
      </c>
      <c r="AK84" s="205" t="e">
        <f>SUM($B$83:AK83)</f>
        <v>#VALUE!</v>
      </c>
      <c r="AL84" s="205" t="e">
        <f>SUM($B$83:AL83)</f>
        <v>#VALUE!</v>
      </c>
      <c r="AM84" s="205" t="e">
        <f>SUM($B$83:AM83)</f>
        <v>#VALUE!</v>
      </c>
      <c r="AN84" s="205" t="e">
        <f>SUM($B$83:AN83)</f>
        <v>#VALUE!</v>
      </c>
      <c r="AO84" s="205" t="e">
        <f>SUM($B$83:AO83)</f>
        <v>#VALUE!</v>
      </c>
      <c r="AP84" s="205" t="e">
        <f>SUM($B$83:AP83)</f>
        <v>#VALUE!</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-327280.21089738834</v>
      </c>
      <c r="C86" s="205" t="e">
        <f>C83*C85</f>
        <v>#VALUE!</v>
      </c>
      <c r="D86" s="205" t="e">
        <f t="shared" ref="D86:AO86" si="32">D83*D85</f>
        <v>#VALUE!</v>
      </c>
      <c r="E86" s="205" t="e">
        <f t="shared" si="32"/>
        <v>#VALUE!</v>
      </c>
      <c r="F86" s="205" t="e">
        <f t="shared" si="32"/>
        <v>#VALUE!</v>
      </c>
      <c r="G86" s="205" t="e">
        <f t="shared" si="32"/>
        <v>#VALUE!</v>
      </c>
      <c r="H86" s="205" t="e">
        <f t="shared" si="32"/>
        <v>#VALUE!</v>
      </c>
      <c r="I86" s="205" t="e">
        <f t="shared" si="32"/>
        <v>#VALUE!</v>
      </c>
      <c r="J86" s="205" t="e">
        <f t="shared" si="32"/>
        <v>#VALUE!</v>
      </c>
      <c r="K86" s="205" t="e">
        <f t="shared" si="32"/>
        <v>#VALUE!</v>
      </c>
      <c r="L86" s="205" t="e">
        <f t="shared" si="32"/>
        <v>#VALUE!</v>
      </c>
      <c r="M86" s="205" t="e">
        <f t="shared" si="32"/>
        <v>#VALUE!</v>
      </c>
      <c r="N86" s="205" t="e">
        <f t="shared" si="32"/>
        <v>#VALUE!</v>
      </c>
      <c r="O86" s="205" t="e">
        <f t="shared" si="32"/>
        <v>#VALUE!</v>
      </c>
      <c r="P86" s="205" t="e">
        <f t="shared" si="32"/>
        <v>#VALUE!</v>
      </c>
      <c r="Q86" s="205" t="e">
        <f t="shared" si="32"/>
        <v>#VALUE!</v>
      </c>
      <c r="R86" s="205" t="e">
        <f t="shared" si="32"/>
        <v>#VALUE!</v>
      </c>
      <c r="S86" s="205" t="e">
        <f t="shared" si="32"/>
        <v>#VALUE!</v>
      </c>
      <c r="T86" s="205" t="e">
        <f t="shared" si="32"/>
        <v>#VALUE!</v>
      </c>
      <c r="U86" s="205" t="e">
        <f t="shared" si="32"/>
        <v>#VALUE!</v>
      </c>
      <c r="V86" s="205" t="e">
        <f t="shared" si="32"/>
        <v>#VALUE!</v>
      </c>
      <c r="W86" s="205" t="e">
        <f t="shared" si="32"/>
        <v>#VALUE!</v>
      </c>
      <c r="X86" s="205" t="e">
        <f t="shared" si="32"/>
        <v>#VALUE!</v>
      </c>
      <c r="Y86" s="205" t="e">
        <f t="shared" si="32"/>
        <v>#VALUE!</v>
      </c>
      <c r="Z86" s="205" t="e">
        <f t="shared" si="32"/>
        <v>#VALUE!</v>
      </c>
      <c r="AA86" s="205" t="e">
        <f t="shared" si="32"/>
        <v>#VALUE!</v>
      </c>
      <c r="AB86" s="205" t="e">
        <f t="shared" si="32"/>
        <v>#VALUE!</v>
      </c>
      <c r="AC86" s="205" t="e">
        <f t="shared" si="32"/>
        <v>#VALUE!</v>
      </c>
      <c r="AD86" s="205" t="e">
        <f t="shared" si="32"/>
        <v>#VALUE!</v>
      </c>
      <c r="AE86" s="205" t="e">
        <f t="shared" si="32"/>
        <v>#VALUE!</v>
      </c>
      <c r="AF86" s="205" t="e">
        <f t="shared" si="32"/>
        <v>#VALUE!</v>
      </c>
      <c r="AG86" s="205" t="e">
        <f t="shared" si="32"/>
        <v>#VALUE!</v>
      </c>
      <c r="AH86" s="205" t="e">
        <f t="shared" si="32"/>
        <v>#VALUE!</v>
      </c>
      <c r="AI86" s="205" t="e">
        <f t="shared" si="32"/>
        <v>#VALUE!</v>
      </c>
      <c r="AJ86" s="205" t="e">
        <f t="shared" si="32"/>
        <v>#VALUE!</v>
      </c>
      <c r="AK86" s="205" t="e">
        <f t="shared" si="32"/>
        <v>#VALUE!</v>
      </c>
      <c r="AL86" s="205" t="e">
        <f t="shared" si="32"/>
        <v>#VALUE!</v>
      </c>
      <c r="AM86" s="205" t="e">
        <f t="shared" si="32"/>
        <v>#VALUE!</v>
      </c>
      <c r="AN86" s="205" t="e">
        <f t="shared" si="32"/>
        <v>#VALUE!</v>
      </c>
      <c r="AO86" s="205" t="e">
        <f t="shared" si="32"/>
        <v>#VALUE!</v>
      </c>
      <c r="AP86" s="205" t="e">
        <f>AP83*AP85</f>
        <v>#VALUE!</v>
      </c>
    </row>
    <row r="87" spans="1:45" ht="14.25" x14ac:dyDescent="0.2">
      <c r="A87" s="313" t="s">
        <v>551</v>
      </c>
      <c r="B87" s="205">
        <f>SUM($B$86:B86)</f>
        <v>-327280.21089738834</v>
      </c>
      <c r="C87" s="205" t="e">
        <f>SUM($B$86:C86)</f>
        <v>#VALUE!</v>
      </c>
      <c r="D87" s="205" t="e">
        <f>SUM($B$86:D86)</f>
        <v>#VALUE!</v>
      </c>
      <c r="E87" s="205" t="e">
        <f>SUM($B$86:E86)</f>
        <v>#VALUE!</v>
      </c>
      <c r="F87" s="205" t="e">
        <f>SUM($B$86:F86)</f>
        <v>#VALUE!</v>
      </c>
      <c r="G87" s="205" t="e">
        <f>SUM($B$86:G86)</f>
        <v>#VALUE!</v>
      </c>
      <c r="H87" s="205" t="e">
        <f>SUM($B$86:H86)</f>
        <v>#VALUE!</v>
      </c>
      <c r="I87" s="205" t="e">
        <f>SUM($B$86:I86)</f>
        <v>#VALUE!</v>
      </c>
      <c r="J87" s="205" t="e">
        <f>SUM($B$86:J86)</f>
        <v>#VALUE!</v>
      </c>
      <c r="K87" s="205" t="e">
        <f>SUM($B$86:K86)</f>
        <v>#VALUE!</v>
      </c>
      <c r="L87" s="205" t="e">
        <f>SUM($B$86:L86)</f>
        <v>#VALUE!</v>
      </c>
      <c r="M87" s="205" t="e">
        <f>SUM($B$86:M86)</f>
        <v>#VALUE!</v>
      </c>
      <c r="N87" s="205" t="e">
        <f>SUM($B$86:N86)</f>
        <v>#VALUE!</v>
      </c>
      <c r="O87" s="205" t="e">
        <f>SUM($B$86:O86)</f>
        <v>#VALUE!</v>
      </c>
      <c r="P87" s="205" t="e">
        <f>SUM($B$86:P86)</f>
        <v>#VALUE!</v>
      </c>
      <c r="Q87" s="205" t="e">
        <f>SUM($B$86:Q86)</f>
        <v>#VALUE!</v>
      </c>
      <c r="R87" s="205" t="e">
        <f>SUM($B$86:R86)</f>
        <v>#VALUE!</v>
      </c>
      <c r="S87" s="205" t="e">
        <f>SUM($B$86:S86)</f>
        <v>#VALUE!</v>
      </c>
      <c r="T87" s="205" t="e">
        <f>SUM($B$86:T86)</f>
        <v>#VALUE!</v>
      </c>
      <c r="U87" s="205" t="e">
        <f>SUM($B$86:U86)</f>
        <v>#VALUE!</v>
      </c>
      <c r="V87" s="205" t="e">
        <f>SUM($B$86:V86)</f>
        <v>#VALUE!</v>
      </c>
      <c r="W87" s="205" t="e">
        <f>SUM($B$86:W86)</f>
        <v>#VALUE!</v>
      </c>
      <c r="X87" s="205" t="e">
        <f>SUM($B$86:X86)</f>
        <v>#VALUE!</v>
      </c>
      <c r="Y87" s="205" t="e">
        <f>SUM($B$86:Y86)</f>
        <v>#VALUE!</v>
      </c>
      <c r="Z87" s="205" t="e">
        <f>SUM($B$86:Z86)</f>
        <v>#VALUE!</v>
      </c>
      <c r="AA87" s="205" t="e">
        <f>SUM($B$86:AA86)</f>
        <v>#VALUE!</v>
      </c>
      <c r="AB87" s="205" t="e">
        <f>SUM($B$86:AB86)</f>
        <v>#VALUE!</v>
      </c>
      <c r="AC87" s="205" t="e">
        <f>SUM($B$86:AC86)</f>
        <v>#VALUE!</v>
      </c>
      <c r="AD87" s="205" t="e">
        <f>SUM($B$86:AD86)</f>
        <v>#VALUE!</v>
      </c>
      <c r="AE87" s="205" t="e">
        <f>SUM($B$86:AE86)</f>
        <v>#VALUE!</v>
      </c>
      <c r="AF87" s="205" t="e">
        <f>SUM($B$86:AF86)</f>
        <v>#VALUE!</v>
      </c>
      <c r="AG87" s="205" t="e">
        <f>SUM($B$86:AG86)</f>
        <v>#VALUE!</v>
      </c>
      <c r="AH87" s="205" t="e">
        <f>SUM($B$86:AH86)</f>
        <v>#VALUE!</v>
      </c>
      <c r="AI87" s="205" t="e">
        <f>SUM($B$86:AI86)</f>
        <v>#VALUE!</v>
      </c>
      <c r="AJ87" s="205" t="e">
        <f>SUM($B$86:AJ86)</f>
        <v>#VALUE!</v>
      </c>
      <c r="AK87" s="205" t="e">
        <f>SUM($B$86:AK86)</f>
        <v>#VALUE!</v>
      </c>
      <c r="AL87" s="205" t="e">
        <f>SUM($B$86:AL86)</f>
        <v>#VALUE!</v>
      </c>
      <c r="AM87" s="205" t="e">
        <f>SUM($B$86:AM86)</f>
        <v>#VALUE!</v>
      </c>
      <c r="AN87" s="205" t="e">
        <f>SUM($B$86:AN86)</f>
        <v>#VALUE!</v>
      </c>
      <c r="AO87" s="205" t="e">
        <f>SUM($B$86:AO86)</f>
        <v>#VALUE!</v>
      </c>
      <c r="AP87" s="205" t="e">
        <f>SUM($B$86:AP86)</f>
        <v>#VALUE!</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t="e">
        <f t="shared" ref="C89:AP89" si="33">IF(AND(C84&gt;0,B84&lt;0),(C74-(C84/(C84-B84))),0)</f>
        <v>#VALUE!</v>
      </c>
      <c r="D89" s="209" t="e">
        <f t="shared" si="33"/>
        <v>#VALUE!</v>
      </c>
      <c r="E89" s="209" t="e">
        <f t="shared" si="33"/>
        <v>#VALUE!</v>
      </c>
      <c r="F89" s="209" t="e">
        <f t="shared" si="33"/>
        <v>#VALUE!</v>
      </c>
      <c r="G89" s="209" t="e">
        <f t="shared" si="33"/>
        <v>#VALUE!</v>
      </c>
      <c r="H89" s="209" t="e">
        <f>IF(AND(H84&gt;0,G84&lt;0),(H74-(H84/(H84-G84))),0)</f>
        <v>#VALUE!</v>
      </c>
      <c r="I89" s="209" t="e">
        <f t="shared" si="33"/>
        <v>#VALUE!</v>
      </c>
      <c r="J89" s="209" t="e">
        <f t="shared" si="33"/>
        <v>#VALUE!</v>
      </c>
      <c r="K89" s="209" t="e">
        <f t="shared" si="33"/>
        <v>#VALUE!</v>
      </c>
      <c r="L89" s="209" t="e">
        <f t="shared" si="33"/>
        <v>#VALUE!</v>
      </c>
      <c r="M89" s="209" t="e">
        <f t="shared" si="33"/>
        <v>#VALUE!</v>
      </c>
      <c r="N89" s="209" t="e">
        <f t="shared" si="33"/>
        <v>#VALUE!</v>
      </c>
      <c r="O89" s="209" t="e">
        <f t="shared" si="33"/>
        <v>#VALUE!</v>
      </c>
      <c r="P89" s="209" t="e">
        <f t="shared" si="33"/>
        <v>#VALUE!</v>
      </c>
      <c r="Q89" s="209" t="e">
        <f t="shared" si="33"/>
        <v>#VALUE!</v>
      </c>
      <c r="R89" s="209" t="e">
        <f t="shared" si="33"/>
        <v>#VALUE!</v>
      </c>
      <c r="S89" s="209" t="e">
        <f t="shared" si="33"/>
        <v>#VALUE!</v>
      </c>
      <c r="T89" s="209" t="e">
        <f t="shared" si="33"/>
        <v>#VALUE!</v>
      </c>
      <c r="U89" s="209" t="e">
        <f t="shared" si="33"/>
        <v>#VALUE!</v>
      </c>
      <c r="V89" s="209" t="e">
        <f t="shared" si="33"/>
        <v>#VALUE!</v>
      </c>
      <c r="W89" s="209" t="e">
        <f t="shared" si="33"/>
        <v>#VALUE!</v>
      </c>
      <c r="X89" s="209" t="e">
        <f t="shared" si="33"/>
        <v>#VALUE!</v>
      </c>
      <c r="Y89" s="209" t="e">
        <f t="shared" si="33"/>
        <v>#VALUE!</v>
      </c>
      <c r="Z89" s="209" t="e">
        <f t="shared" si="33"/>
        <v>#VALUE!</v>
      </c>
      <c r="AA89" s="209" t="e">
        <f t="shared" si="33"/>
        <v>#VALUE!</v>
      </c>
      <c r="AB89" s="209" t="e">
        <f t="shared" si="33"/>
        <v>#VALUE!</v>
      </c>
      <c r="AC89" s="209" t="e">
        <f t="shared" si="33"/>
        <v>#VALUE!</v>
      </c>
      <c r="AD89" s="209" t="e">
        <f t="shared" si="33"/>
        <v>#VALUE!</v>
      </c>
      <c r="AE89" s="209" t="e">
        <f t="shared" si="33"/>
        <v>#VALUE!</v>
      </c>
      <c r="AF89" s="209" t="e">
        <f t="shared" si="33"/>
        <v>#VALUE!</v>
      </c>
      <c r="AG89" s="209" t="e">
        <f t="shared" si="33"/>
        <v>#VALUE!</v>
      </c>
      <c r="AH89" s="209" t="e">
        <f t="shared" si="33"/>
        <v>#VALUE!</v>
      </c>
      <c r="AI89" s="209" t="e">
        <f t="shared" si="33"/>
        <v>#VALUE!</v>
      </c>
      <c r="AJ89" s="209" t="e">
        <f t="shared" si="33"/>
        <v>#VALUE!</v>
      </c>
      <c r="AK89" s="209" t="e">
        <f t="shared" si="33"/>
        <v>#VALUE!</v>
      </c>
      <c r="AL89" s="209" t="e">
        <f t="shared" si="33"/>
        <v>#VALUE!</v>
      </c>
      <c r="AM89" s="209" t="e">
        <f t="shared" si="33"/>
        <v>#VALUE!</v>
      </c>
      <c r="AN89" s="209" t="e">
        <f t="shared" si="33"/>
        <v>#VALUE!</v>
      </c>
      <c r="AO89" s="209" t="e">
        <f t="shared" si="33"/>
        <v>#VALUE!</v>
      </c>
      <c r="AP89" s="209" t="e">
        <f t="shared" si="33"/>
        <v>#VALUE!</v>
      </c>
    </row>
    <row r="90" spans="1:45" ht="15" thickBot="1" x14ac:dyDescent="0.25">
      <c r="A90" s="322" t="s">
        <v>554</v>
      </c>
      <c r="B90" s="210">
        <f t="shared" ref="B90:AP90" si="34">IF(AND(B87&gt;0,A87&lt;0),(B74-(B87/(B87-A87))),0)</f>
        <v>0</v>
      </c>
      <c r="C90" s="210" t="e">
        <f t="shared" si="34"/>
        <v>#VALUE!</v>
      </c>
      <c r="D90" s="210" t="e">
        <f t="shared" si="34"/>
        <v>#VALUE!</v>
      </c>
      <c r="E90" s="210" t="e">
        <f t="shared" si="34"/>
        <v>#VALUE!</v>
      </c>
      <c r="F90" s="210" t="e">
        <f t="shared" si="34"/>
        <v>#VALUE!</v>
      </c>
      <c r="G90" s="210" t="e">
        <f t="shared" si="34"/>
        <v>#VALUE!</v>
      </c>
      <c r="H90" s="210" t="e">
        <f t="shared" si="34"/>
        <v>#VALUE!</v>
      </c>
      <c r="I90" s="210" t="e">
        <f t="shared" si="34"/>
        <v>#VALUE!</v>
      </c>
      <c r="J90" s="210" t="e">
        <f t="shared" si="34"/>
        <v>#VALUE!</v>
      </c>
      <c r="K90" s="210" t="e">
        <f t="shared" si="34"/>
        <v>#VALUE!</v>
      </c>
      <c r="L90" s="210" t="e">
        <f t="shared" si="34"/>
        <v>#VALUE!</v>
      </c>
      <c r="M90" s="210" t="e">
        <f t="shared" si="34"/>
        <v>#VALUE!</v>
      </c>
      <c r="N90" s="210" t="e">
        <f t="shared" si="34"/>
        <v>#VALUE!</v>
      </c>
      <c r="O90" s="210" t="e">
        <f t="shared" si="34"/>
        <v>#VALUE!</v>
      </c>
      <c r="P90" s="210" t="e">
        <f t="shared" si="34"/>
        <v>#VALUE!</v>
      </c>
      <c r="Q90" s="210" t="e">
        <f t="shared" si="34"/>
        <v>#VALUE!</v>
      </c>
      <c r="R90" s="210" t="e">
        <f t="shared" si="34"/>
        <v>#VALUE!</v>
      </c>
      <c r="S90" s="210" t="e">
        <f t="shared" si="34"/>
        <v>#VALUE!</v>
      </c>
      <c r="T90" s="210" t="e">
        <f t="shared" si="34"/>
        <v>#VALUE!</v>
      </c>
      <c r="U90" s="210" t="e">
        <f t="shared" si="34"/>
        <v>#VALUE!</v>
      </c>
      <c r="V90" s="210" t="e">
        <f t="shared" si="34"/>
        <v>#VALUE!</v>
      </c>
      <c r="W90" s="210" t="e">
        <f t="shared" si="34"/>
        <v>#VALUE!</v>
      </c>
      <c r="X90" s="210" t="e">
        <f t="shared" si="34"/>
        <v>#VALUE!</v>
      </c>
      <c r="Y90" s="210" t="e">
        <f t="shared" si="34"/>
        <v>#VALUE!</v>
      </c>
      <c r="Z90" s="210" t="e">
        <f t="shared" si="34"/>
        <v>#VALUE!</v>
      </c>
      <c r="AA90" s="210" t="e">
        <f t="shared" si="34"/>
        <v>#VALUE!</v>
      </c>
      <c r="AB90" s="210" t="e">
        <f t="shared" si="34"/>
        <v>#VALUE!</v>
      </c>
      <c r="AC90" s="210" t="e">
        <f t="shared" si="34"/>
        <v>#VALUE!</v>
      </c>
      <c r="AD90" s="210" t="e">
        <f t="shared" si="34"/>
        <v>#VALUE!</v>
      </c>
      <c r="AE90" s="210" t="e">
        <f t="shared" si="34"/>
        <v>#VALUE!</v>
      </c>
      <c r="AF90" s="210" t="e">
        <f t="shared" si="34"/>
        <v>#VALUE!</v>
      </c>
      <c r="AG90" s="210" t="e">
        <f t="shared" si="34"/>
        <v>#VALUE!</v>
      </c>
      <c r="AH90" s="210" t="e">
        <f t="shared" si="34"/>
        <v>#VALUE!</v>
      </c>
      <c r="AI90" s="210" t="e">
        <f t="shared" si="34"/>
        <v>#VALUE!</v>
      </c>
      <c r="AJ90" s="210" t="e">
        <f t="shared" si="34"/>
        <v>#VALUE!</v>
      </c>
      <c r="AK90" s="210" t="e">
        <f t="shared" si="34"/>
        <v>#VALUE!</v>
      </c>
      <c r="AL90" s="210" t="e">
        <f t="shared" si="34"/>
        <v>#VALUE!</v>
      </c>
      <c r="AM90" s="210" t="e">
        <f t="shared" si="34"/>
        <v>#VALUE!</v>
      </c>
      <c r="AN90" s="210" t="e">
        <f t="shared" si="34"/>
        <v>#VALUE!</v>
      </c>
      <c r="AO90" s="210" t="e">
        <f t="shared" si="34"/>
        <v>#VALUE!</v>
      </c>
      <c r="AP90" s="210" t="e">
        <f t="shared" si="34"/>
        <v>#VALUE!</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5" t="s">
        <v>560</v>
      </c>
      <c r="B97" s="475"/>
      <c r="C97" s="475"/>
      <c r="D97" s="475"/>
      <c r="E97" s="475"/>
      <c r="F97" s="475"/>
      <c r="G97" s="475"/>
      <c r="H97" s="475"/>
      <c r="I97" s="475"/>
      <c r="J97" s="475"/>
      <c r="K97" s="475"/>
      <c r="L97" s="475"/>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-1636400.9269278492</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-1636400.9269278492</v>
      </c>
      <c r="AR99" s="334"/>
      <c r="AS99" s="334"/>
    </row>
    <row r="100" spans="1:71" s="338" customFormat="1" x14ac:dyDescent="0.2">
      <c r="A100" s="336">
        <f>AQ99</f>
        <v>-1636400.9269278492</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t="e">
        <f>AP87</f>
        <v>#VALUE!</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t="e">
        <f>(A101+-A100)/-A100</f>
        <v>#VALUE!</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t="e">
        <f>G30/1000/1000</f>
        <v>#VALUE!</v>
      </c>
      <c r="B105" s="346">
        <f>L88</f>
        <v>0</v>
      </c>
      <c r="C105" s="347" t="e">
        <f>G28</f>
        <v>#VALUE!</v>
      </c>
      <c r="D105" s="347" t="e">
        <f>G29</f>
        <v>#VALUE!</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t="e">
        <f>C109*$B$111*$B$112*1000</f>
        <v>#VALUE!</v>
      </c>
      <c r="D108" s="354" t="e">
        <f t="shared" ref="D108:AP108" si="38">D109*$B$111*$B$112*1000</f>
        <v>#VALUE!</v>
      </c>
      <c r="E108" s="354" t="e">
        <f>E109*$B$111*$B$112*1000</f>
        <v>#VALUE!</v>
      </c>
      <c r="F108" s="354" t="e">
        <f t="shared" si="38"/>
        <v>#VALUE!</v>
      </c>
      <c r="G108" s="354" t="e">
        <f t="shared" si="38"/>
        <v>#VALUE!</v>
      </c>
      <c r="H108" s="354" t="e">
        <f t="shared" si="38"/>
        <v>#VALUE!</v>
      </c>
      <c r="I108" s="354" t="e">
        <f t="shared" si="38"/>
        <v>#VALUE!</v>
      </c>
      <c r="J108" s="354" t="e">
        <f t="shared" si="38"/>
        <v>#VALUE!</v>
      </c>
      <c r="K108" s="354" t="e">
        <f t="shared" si="38"/>
        <v>#VALUE!</v>
      </c>
      <c r="L108" s="354" t="e">
        <f t="shared" si="38"/>
        <v>#VALUE!</v>
      </c>
      <c r="M108" s="354" t="e">
        <f t="shared" si="38"/>
        <v>#VALUE!</v>
      </c>
      <c r="N108" s="354" t="e">
        <f t="shared" si="38"/>
        <v>#VALUE!</v>
      </c>
      <c r="O108" s="354" t="e">
        <f t="shared" si="38"/>
        <v>#VALUE!</v>
      </c>
      <c r="P108" s="354" t="e">
        <f t="shared" si="38"/>
        <v>#VALUE!</v>
      </c>
      <c r="Q108" s="354" t="e">
        <f t="shared" si="38"/>
        <v>#VALUE!</v>
      </c>
      <c r="R108" s="354" t="e">
        <f t="shared" si="38"/>
        <v>#VALUE!</v>
      </c>
      <c r="S108" s="354" t="e">
        <f t="shared" si="38"/>
        <v>#VALUE!</v>
      </c>
      <c r="T108" s="354" t="e">
        <f t="shared" si="38"/>
        <v>#VALUE!</v>
      </c>
      <c r="U108" s="354" t="e">
        <f t="shared" si="38"/>
        <v>#VALUE!</v>
      </c>
      <c r="V108" s="354" t="e">
        <f t="shared" si="38"/>
        <v>#VALUE!</v>
      </c>
      <c r="W108" s="354" t="e">
        <f t="shared" si="38"/>
        <v>#VALUE!</v>
      </c>
      <c r="X108" s="354" t="e">
        <f t="shared" si="38"/>
        <v>#VALUE!</v>
      </c>
      <c r="Y108" s="354" t="e">
        <f t="shared" si="38"/>
        <v>#VALUE!</v>
      </c>
      <c r="Z108" s="354" t="e">
        <f t="shared" si="38"/>
        <v>#VALUE!</v>
      </c>
      <c r="AA108" s="354" t="e">
        <f t="shared" si="38"/>
        <v>#VALUE!</v>
      </c>
      <c r="AB108" s="354" t="e">
        <f t="shared" si="38"/>
        <v>#VALUE!</v>
      </c>
      <c r="AC108" s="354" t="e">
        <f t="shared" si="38"/>
        <v>#VALUE!</v>
      </c>
      <c r="AD108" s="354" t="e">
        <f t="shared" si="38"/>
        <v>#VALUE!</v>
      </c>
      <c r="AE108" s="354" t="e">
        <f t="shared" si="38"/>
        <v>#VALUE!</v>
      </c>
      <c r="AF108" s="354" t="e">
        <f t="shared" si="38"/>
        <v>#VALUE!</v>
      </c>
      <c r="AG108" s="354" t="e">
        <f t="shared" si="38"/>
        <v>#VALUE!</v>
      </c>
      <c r="AH108" s="354" t="e">
        <f t="shared" si="38"/>
        <v>#VALUE!</v>
      </c>
      <c r="AI108" s="354" t="e">
        <f t="shared" si="38"/>
        <v>#VALUE!</v>
      </c>
      <c r="AJ108" s="354" t="e">
        <f t="shared" si="38"/>
        <v>#VALUE!</v>
      </c>
      <c r="AK108" s="354" t="e">
        <f t="shared" si="38"/>
        <v>#VALUE!</v>
      </c>
      <c r="AL108" s="354" t="e">
        <f t="shared" si="38"/>
        <v>#VALUE!</v>
      </c>
      <c r="AM108" s="354" t="e">
        <f t="shared" si="38"/>
        <v>#VALUE!</v>
      </c>
      <c r="AN108" s="354" t="e">
        <f t="shared" si="38"/>
        <v>#VALUE!</v>
      </c>
      <c r="AO108" s="354" t="e">
        <f t="shared" si="38"/>
        <v>#VALUE!</v>
      </c>
      <c r="AP108" s="354" t="e">
        <f t="shared" si="38"/>
        <v>#VALUE!</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t="e">
        <f>B109+$I$120*C113</f>
        <v>#VALUE!</v>
      </c>
      <c r="D109" s="352" t="e">
        <f>C109+$I$120*D113</f>
        <v>#VALUE!</v>
      </c>
      <c r="E109" s="352" t="e">
        <f t="shared" ref="E109:AP109" si="39">D109+$I$120*E113</f>
        <v>#VALUE!</v>
      </c>
      <c r="F109" s="352" t="e">
        <f t="shared" si="39"/>
        <v>#VALUE!</v>
      </c>
      <c r="G109" s="352" t="e">
        <f t="shared" si="39"/>
        <v>#VALUE!</v>
      </c>
      <c r="H109" s="352" t="e">
        <f t="shared" si="39"/>
        <v>#VALUE!</v>
      </c>
      <c r="I109" s="352" t="e">
        <f t="shared" si="39"/>
        <v>#VALUE!</v>
      </c>
      <c r="J109" s="352" t="e">
        <f t="shared" si="39"/>
        <v>#VALUE!</v>
      </c>
      <c r="K109" s="352" t="e">
        <f t="shared" si="39"/>
        <v>#VALUE!</v>
      </c>
      <c r="L109" s="352" t="e">
        <f t="shared" si="39"/>
        <v>#VALUE!</v>
      </c>
      <c r="M109" s="352" t="e">
        <f t="shared" si="39"/>
        <v>#VALUE!</v>
      </c>
      <c r="N109" s="352" t="e">
        <f t="shared" si="39"/>
        <v>#VALUE!</v>
      </c>
      <c r="O109" s="352" t="e">
        <f t="shared" si="39"/>
        <v>#VALUE!</v>
      </c>
      <c r="P109" s="352" t="e">
        <f t="shared" si="39"/>
        <v>#VALUE!</v>
      </c>
      <c r="Q109" s="352" t="e">
        <f t="shared" si="39"/>
        <v>#VALUE!</v>
      </c>
      <c r="R109" s="352" t="e">
        <f t="shared" si="39"/>
        <v>#VALUE!</v>
      </c>
      <c r="S109" s="352" t="e">
        <f t="shared" si="39"/>
        <v>#VALUE!</v>
      </c>
      <c r="T109" s="352" t="e">
        <f t="shared" si="39"/>
        <v>#VALUE!</v>
      </c>
      <c r="U109" s="352" t="e">
        <f t="shared" si="39"/>
        <v>#VALUE!</v>
      </c>
      <c r="V109" s="352" t="e">
        <f t="shared" si="39"/>
        <v>#VALUE!</v>
      </c>
      <c r="W109" s="352" t="e">
        <f t="shared" si="39"/>
        <v>#VALUE!</v>
      </c>
      <c r="X109" s="352" t="e">
        <f t="shared" si="39"/>
        <v>#VALUE!</v>
      </c>
      <c r="Y109" s="352" t="e">
        <f t="shared" si="39"/>
        <v>#VALUE!</v>
      </c>
      <c r="Z109" s="352" t="e">
        <f t="shared" si="39"/>
        <v>#VALUE!</v>
      </c>
      <c r="AA109" s="352" t="e">
        <f t="shared" si="39"/>
        <v>#VALUE!</v>
      </c>
      <c r="AB109" s="352" t="e">
        <f t="shared" si="39"/>
        <v>#VALUE!</v>
      </c>
      <c r="AC109" s="352" t="e">
        <f t="shared" si="39"/>
        <v>#VALUE!</v>
      </c>
      <c r="AD109" s="352" t="e">
        <f t="shared" si="39"/>
        <v>#VALUE!</v>
      </c>
      <c r="AE109" s="352" t="e">
        <f t="shared" si="39"/>
        <v>#VALUE!</v>
      </c>
      <c r="AF109" s="352" t="e">
        <f t="shared" si="39"/>
        <v>#VALUE!</v>
      </c>
      <c r="AG109" s="352" t="e">
        <f t="shared" si="39"/>
        <v>#VALUE!</v>
      </c>
      <c r="AH109" s="352" t="e">
        <f t="shared" si="39"/>
        <v>#VALUE!</v>
      </c>
      <c r="AI109" s="352" t="e">
        <f t="shared" si="39"/>
        <v>#VALUE!</v>
      </c>
      <c r="AJ109" s="352" t="e">
        <f t="shared" si="39"/>
        <v>#VALUE!</v>
      </c>
      <c r="AK109" s="352" t="e">
        <f t="shared" si="39"/>
        <v>#VALUE!</v>
      </c>
      <c r="AL109" s="352" t="e">
        <f t="shared" si="39"/>
        <v>#VALUE!</v>
      </c>
      <c r="AM109" s="352" t="e">
        <f t="shared" si="39"/>
        <v>#VALUE!</v>
      </c>
      <c r="AN109" s="352" t="e">
        <f t="shared" si="39"/>
        <v>#VALUE!</v>
      </c>
      <c r="AO109" s="352" t="e">
        <f t="shared" si="39"/>
        <v>#VALUE!</v>
      </c>
      <c r="AP109" s="352" t="e">
        <f t="shared" si="39"/>
        <v>#VALUE!</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6" t="s">
        <v>574</v>
      </c>
      <c r="C116" s="477"/>
      <c r="D116" s="476" t="s">
        <v>575</v>
      </c>
      <c r="E116" s="477"/>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t="str">
        <f>'3.1. паспорт Техсостояние ПС'!O25</f>
        <v xml:space="preserve"> -</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t="e">
        <f>$B$110*D117</f>
        <v>#VALUE!</v>
      </c>
      <c r="E118" s="350" t="s">
        <v>125</v>
      </c>
      <c r="F118" s="353" t="s">
        <v>578</v>
      </c>
      <c r="G118" s="350" t="e">
        <f>D117-B117</f>
        <v>#VALUE!</v>
      </c>
      <c r="H118" s="350" t="s">
        <v>577</v>
      </c>
      <c r="I118" s="360" t="e">
        <f>$B$110*G118</f>
        <v>#VALUE!</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t="e">
        <f>G118</f>
        <v>#VALUE!</v>
      </c>
      <c r="H120" s="350" t="s">
        <v>577</v>
      </c>
      <c r="I120" s="355" t="e">
        <f>I118</f>
        <v>#VALUE!</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3.1429999999999998</v>
      </c>
      <c r="C122" s="348"/>
      <c r="D122" s="470" t="s">
        <v>320</v>
      </c>
      <c r="E122" s="367" t="s">
        <v>520</v>
      </c>
      <c r="F122" s="368">
        <v>35</v>
      </c>
      <c r="G122" s="471"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70"/>
      <c r="E123" s="367" t="s">
        <v>521</v>
      </c>
      <c r="F123" s="368">
        <v>30</v>
      </c>
      <c r="G123" s="471"/>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0"/>
      <c r="E124" s="367" t="s">
        <v>585</v>
      </c>
      <c r="F124" s="368">
        <v>30</v>
      </c>
      <c r="G124" s="471"/>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0"/>
      <c r="E125" s="367" t="s">
        <v>586</v>
      </c>
      <c r="F125" s="368">
        <v>30</v>
      </c>
      <c r="G125" s="471"/>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3143000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0.01</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60" workbookViewId="0">
      <selection activeCell="I53" sqref="I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20" t="s">
        <v>6</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L_140-156</v>
      </c>
      <c r="B12" s="416"/>
      <c r="C12" s="416"/>
      <c r="D12" s="416"/>
      <c r="E12" s="416"/>
      <c r="F12" s="416"/>
      <c r="G12" s="416"/>
      <c r="H12" s="416"/>
      <c r="I12" s="416"/>
      <c r="J12" s="416"/>
      <c r="K12" s="416"/>
      <c r="L12" s="416"/>
    </row>
    <row r="13" spans="1:44" x14ac:dyDescent="0.25">
      <c r="A13" s="420" t="s">
        <v>5</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Приобретение электросетевого комплекса в г.Калининграде, ул.Черниговская 19-А,Б,В,Г,Д,Е,Ж</v>
      </c>
      <c r="B15" s="416"/>
      <c r="C15" s="416"/>
      <c r="D15" s="416"/>
      <c r="E15" s="416"/>
      <c r="F15" s="416"/>
      <c r="G15" s="416"/>
      <c r="H15" s="416"/>
      <c r="I15" s="416"/>
      <c r="J15" s="416"/>
      <c r="K15" s="416"/>
      <c r="L15" s="416"/>
    </row>
    <row r="16" spans="1:44" x14ac:dyDescent="0.25">
      <c r="A16" s="420" t="s">
        <v>4</v>
      </c>
      <c r="B16" s="420"/>
      <c r="C16" s="420"/>
      <c r="D16" s="420"/>
      <c r="E16" s="420"/>
      <c r="F16" s="420"/>
      <c r="G16" s="420"/>
      <c r="H16" s="420"/>
      <c r="I16" s="420"/>
      <c r="J16" s="420"/>
      <c r="K16" s="420"/>
      <c r="L16" s="420"/>
    </row>
    <row r="17" spans="1:12" ht="15.75" customHeight="1" x14ac:dyDescent="0.25">
      <c r="L17" s="87"/>
    </row>
    <row r="18" spans="1:12" x14ac:dyDescent="0.25">
      <c r="K18" s="86"/>
    </row>
    <row r="19" spans="1:12" ht="15.75" customHeight="1" x14ac:dyDescent="0.25">
      <c r="A19" s="488" t="s">
        <v>472</v>
      </c>
      <c r="B19" s="488"/>
      <c r="C19" s="488"/>
      <c r="D19" s="488"/>
      <c r="E19" s="488"/>
      <c r="F19" s="488"/>
      <c r="G19" s="488"/>
      <c r="H19" s="488"/>
      <c r="I19" s="488"/>
      <c r="J19" s="488"/>
      <c r="K19" s="488"/>
      <c r="L19" s="488"/>
    </row>
    <row r="20" spans="1:12" x14ac:dyDescent="0.25">
      <c r="A20" s="60"/>
      <c r="B20" s="60"/>
      <c r="C20" s="85"/>
      <c r="D20" s="85"/>
      <c r="E20" s="85"/>
      <c r="F20" s="85"/>
      <c r="G20" s="85"/>
      <c r="H20" s="85"/>
      <c r="I20" s="85"/>
      <c r="J20" s="85"/>
      <c r="K20" s="85"/>
      <c r="L20" s="85"/>
    </row>
    <row r="21" spans="1:12" ht="28.5" customHeight="1" x14ac:dyDescent="0.25">
      <c r="A21" s="478" t="s">
        <v>216</v>
      </c>
      <c r="B21" s="478" t="s">
        <v>215</v>
      </c>
      <c r="C21" s="484" t="s">
        <v>404</v>
      </c>
      <c r="D21" s="484"/>
      <c r="E21" s="484"/>
      <c r="F21" s="484"/>
      <c r="G21" s="484"/>
      <c r="H21" s="484"/>
      <c r="I21" s="479" t="s">
        <v>214</v>
      </c>
      <c r="J21" s="481" t="s">
        <v>406</v>
      </c>
      <c r="K21" s="478" t="s">
        <v>213</v>
      </c>
      <c r="L21" s="480" t="s">
        <v>405</v>
      </c>
    </row>
    <row r="22" spans="1:12" ht="58.5" customHeight="1" x14ac:dyDescent="0.25">
      <c r="A22" s="478"/>
      <c r="B22" s="478"/>
      <c r="C22" s="485" t="s">
        <v>2</v>
      </c>
      <c r="D22" s="485"/>
      <c r="E22" s="486" t="s">
        <v>516</v>
      </c>
      <c r="F22" s="487"/>
      <c r="G22" s="486" t="s">
        <v>530</v>
      </c>
      <c r="H22" s="487"/>
      <c r="I22" s="479"/>
      <c r="J22" s="482"/>
      <c r="K22" s="478"/>
      <c r="L22" s="480"/>
    </row>
    <row r="23" spans="1:12" ht="31.5" x14ac:dyDescent="0.25">
      <c r="A23" s="478"/>
      <c r="B23" s="478"/>
      <c r="C23" s="84" t="s">
        <v>212</v>
      </c>
      <c r="D23" s="84" t="s">
        <v>211</v>
      </c>
      <c r="E23" s="84" t="s">
        <v>212</v>
      </c>
      <c r="F23" s="84" t="s">
        <v>211</v>
      </c>
      <c r="G23" s="84" t="s">
        <v>212</v>
      </c>
      <c r="H23" s="84" t="s">
        <v>211</v>
      </c>
      <c r="I23" s="479"/>
      <c r="J23" s="483"/>
      <c r="K23" s="478"/>
      <c r="L23" s="480"/>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44247</v>
      </c>
      <c r="F53" s="247">
        <v>44247</v>
      </c>
      <c r="G53" s="247">
        <v>43496</v>
      </c>
      <c r="H53" s="247">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2022-02-11T12:20:36Z</dcterms:modified>
</cp:coreProperties>
</file>