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J57" i="27" l="1"/>
  <c r="A15" i="10"/>
  <c r="A12" i="10"/>
  <c r="A9" i="10"/>
  <c r="A5" i="10"/>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D58" i="26" s="1"/>
  <c r="B52" i="26"/>
  <c r="B48" i="26"/>
  <c r="B47" i="26"/>
  <c r="B45" i="26"/>
  <c r="B44" i="26"/>
  <c r="B27" i="26"/>
  <c r="B46" i="26" l="1"/>
  <c r="I136" i="26"/>
  <c r="C48" i="26"/>
  <c r="G137" i="26"/>
  <c r="H137" i="26" s="1"/>
  <c r="F141" i="26"/>
  <c r="E141" i="26"/>
  <c r="D118" i="26"/>
  <c r="C74" i="26"/>
  <c r="D74" i="26"/>
  <c r="E58" i="26"/>
  <c r="D52" i="26"/>
  <c r="D47" i="26"/>
  <c r="C47" i="26"/>
  <c r="C52" i="26"/>
  <c r="B49"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I137" i="26" l="1"/>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s="1"/>
  <c r="O59" i="26" s="1"/>
  <c r="V137" i="26" l="1"/>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W50" i="26" s="1"/>
  <c r="W59" i="26" s="1"/>
  <c r="AI140" i="26"/>
  <c r="V80" i="26"/>
  <c r="Y74" i="26"/>
  <c r="Y47" i="26"/>
  <c r="Z58" i="26"/>
  <c r="Y52" i="26"/>
  <c r="AE136" i="26" l="1"/>
  <c r="Y48" i="26"/>
  <c r="X49" i="26"/>
  <c r="AD137" i="26"/>
  <c r="Z74" i="26"/>
  <c r="AA58" i="26"/>
  <c r="Z47" i="26"/>
  <c r="Z52" i="26"/>
  <c r="AJ140" i="26"/>
  <c r="AI141" i="26"/>
  <c r="AD73" i="26" s="1"/>
  <c r="AD85" i="26" s="1"/>
  <c r="AD99" i="26" s="1"/>
  <c r="W80" i="26"/>
  <c r="X108" i="26"/>
  <c r="Y109" i="26"/>
  <c r="X50" i="26" l="1"/>
  <c r="X59" i="26" s="1"/>
  <c r="X80" i="26" s="1"/>
  <c r="AE137" i="26"/>
  <c r="Y49" i="26"/>
  <c r="Z48" i="26"/>
  <c r="AF136"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Z50" i="26" s="1"/>
  <c r="Z59" i="26" s="1"/>
  <c r="AB74" i="26"/>
  <c r="AC58" i="26"/>
  <c r="AB52" i="26"/>
  <c r="AB47" i="26"/>
  <c r="AL140" i="26"/>
  <c r="AL141" i="26" s="1"/>
  <c r="AG73" i="26" s="1"/>
  <c r="AG85" i="26" s="1"/>
  <c r="AG99" i="26" s="1"/>
  <c r="AG137" i="26" l="1"/>
  <c r="AA49" i="26"/>
  <c r="AB48" i="26"/>
  <c r="AH136" i="26"/>
  <c r="Z80"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F80" i="26" s="1"/>
  <c r="AG49" i="26"/>
  <c r="AM137" i="26"/>
  <c r="AN136" i="26"/>
  <c r="AH48" i="26"/>
  <c r="AH109" i="26"/>
  <c r="AG108"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K80" i="26" s="1"/>
  <c r="AR137" i="26"/>
  <c r="AL49" i="26"/>
  <c r="AS136" i="26"/>
  <c r="AM48" i="26"/>
  <c r="AX140" i="26"/>
  <c r="AX141" i="26" s="1"/>
  <c r="AW141"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E25" i="14"/>
  <c r="R27"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AM76" i="26"/>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U84" i="26"/>
  <c r="U89" i="26" s="1"/>
  <c r="AO75" i="26"/>
  <c r="W55" i="26"/>
  <c r="W56" i="26" s="1"/>
  <c r="W69" i="26" s="1"/>
  <c r="V71" i="26"/>
  <c r="V78" i="26" s="1"/>
  <c r="V83" i="26" s="1"/>
  <c r="AP76" i="26"/>
  <c r="AP68" i="26"/>
  <c r="U88" i="26" l="1"/>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X77" i="26"/>
  <c r="Y53" i="26"/>
  <c r="Y55" i="26" l="1"/>
  <c r="Y82" i="26" s="1"/>
  <c r="X71" i="26"/>
  <c r="X78" i="26" s="1"/>
  <c r="X83" i="26" s="1"/>
  <c r="Z53" i="26" l="1"/>
  <c r="X86" i="26"/>
  <c r="X87" i="26" s="1"/>
  <c r="X90" i="26" s="1"/>
  <c r="X88" i="26"/>
  <c r="X84" i="26"/>
  <c r="X89" i="26" s="1"/>
  <c r="Y56" i="26"/>
  <c r="Y69" i="26" s="1"/>
  <c r="Y70" i="26" s="1"/>
  <c r="X72" i="26"/>
  <c r="Y77" i="26"/>
  <c r="Z55" i="26"/>
  <c r="Z82" i="26" s="1"/>
  <c r="Z56" i="26" l="1"/>
  <c r="Z69" i="26" s="1"/>
  <c r="Z77" i="26" s="1"/>
  <c r="Y71" i="26"/>
  <c r="Y78" i="26" s="1"/>
  <c r="Y83"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<sst xmlns="http://schemas.openxmlformats.org/spreadsheetml/2006/main" count="1125" uniqueCount="617">
  <si>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</si>
  <si>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</si>
  <si>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</si>
  <si>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</si>
  <si>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</si>
  <si>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</si>
  <si>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</si>
  <si>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</si>
  <si>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</si>
  <si>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</si>
  <si>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</si>
  <si>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</si>
  <si>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</si>
  <si>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</si>
  <si>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</si>
  <si>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</si>
  <si>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</si>
  <si>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</si>
  <si>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</si>
  <si>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</si>
  <si>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</si>
  <si>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</si>
  <si>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</si>
  <si>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</si>
  <si>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</si>
  <si>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</si>
  <si>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</si>
  <si>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</si>
  <si>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</si>
  <si>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</si>
  <si>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</si>
  <si>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</si>
  <si>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</si>
  <si>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</si>
  <si>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</si>
  <si>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</si>
  <si>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</si>
  <si>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</si>
  <si>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</si>
  <si>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</si>
  <si>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</si>
  <si>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</si>
  <si>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</si>
  <si>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</si>
  <si>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</si>
  <si>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</si>
  <si>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</si>
  <si>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</si>
  <si>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</si>
  <si>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</si>
  <si>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</si>
  <si>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</si>
  <si>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</si>
  <si>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</si>
  <si>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</si>
  <si>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</si>
  <si>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</si>
  <si>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</si>
  <si>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</si>
  <si>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</si>
  <si>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</si>
  <si>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</si>
  <si>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</si>
  <si>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</si>
  <si>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</si>
  <si>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</si>
  <si>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</si>
  <si>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</si>
  <si>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</si>
  <si>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</si>
  <si>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</si>
  <si>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</si>
  <si>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</si>
  <si>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</si>
  <si>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</si>
  <si>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</si>
  <si>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</si>
  <si>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</si>
  <si>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</si>
  <si>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</si>
  <si>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</si>
  <si>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</si>
  <si>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</si>
  <si>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</si>
  <si>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</si>
  <si>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</si>
  <si>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</si>
  <si>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</si>
  <si>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</si>
  <si>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</si>
  <si>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</si>
  <si>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</si>
  <si>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</si>
  <si>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</si>
  <si>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</si>
  <si>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</si>
  <si>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</si>
  <si>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</si>
  <si>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</si>
  <si>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</si>
  <si>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</si>
  <si>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</si>
  <si>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</si>
  <si>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</si>
  <si>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</si>
  <si>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</si>
  <si>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</si>
  <si>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</si>
  <si>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</si>
  <si>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</si>
  <si>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</si>
  <si>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</si>
  <si>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</si>
  <si>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</si>
  <si>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</si>
  <si>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</si>
  <si>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</si>
  <si>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</si>
  <si>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</si>
  <si>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</si>
  <si>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</si>
  <si>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</si>
  <si>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</si>
  <si>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</si>
  <si>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</si>
  <si>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</si>
  <si>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</si>
  <si>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</si>
  <si>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</si>
  <si>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</si>
  <si>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</si>
  <si>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</si>
  <si>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</si>
  <si>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</si>
  <si>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</si>
  <si>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</si>
  <si>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</si>
  <si>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</si>
  <si>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</si>
  <si>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</si>
  <si>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</si>
  <si>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</si>
  <si>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</si>
  <si>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</si>
  <si>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</si>
  <si>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</si>
  <si>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</si>
  <si>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</si>
  <si>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</si>
  <si>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</si>
  <si>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</si>
  <si>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</si>
  <si>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</si>
  <si>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</si>
  <si>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</si>
  <si>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</si>
  <si>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</si>
  <si>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</si>
  <si>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</si>
  <si>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</si>
  <si>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</si>
  <si>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</si>
  <si>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</si>
  <si>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</si>
  <si>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</si>
  <si>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</si>
  <si>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</si>
  <si>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</si>
  <si>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</si>
  <si>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</si>
  <si>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</si>
  <si>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</si>
  <si>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</si>
  <si>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</si>
  <si>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</si>
  <si>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</si>
  <si>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</si>
  <si>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</si>
  <si>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</si>
  <si>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</si>
  <si>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</si>
  <si>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</si>
  <si>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</si>
  <si>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</si>
  <si>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</si>
  <si>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</si>
  <si>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</si>
  <si>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</si>
  <si>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</si>
  <si>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</si>
  <si>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</si>
  <si>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</si>
  <si>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</si>
  <si>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</si>
  <si>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</si>
  <si>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</si>
  <si>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</si>
  <si>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</si>
  <si>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</si>
  <si>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</si>
  <si>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</si>
  <si>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</si>
  <si>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</si>
  <si>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</si>
  <si>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</si>
  <si>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</si>
  <si>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</si>
  <si>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</si>
  <si>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</si>
  <si>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</si>
  <si>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</si>
  <si>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</si>
  <si>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</si>
  <si>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</si>
  <si>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</si>
  <si>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</si>
  <si>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</si>
  <si>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</si>
  <si>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</si>
  <si>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</si>
  <si>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</si>
  <si>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</si>
  <si>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</si>
  <si>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</si>
  <si>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</si>
  <si>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</si>
  <si>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</si>
  <si>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</si>
  <si>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</si>
  <si>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</si>
  <si>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</si>
  <si>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</si>
  <si>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</si>
  <si>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</si>
  <si>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</si>
  <si>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</si>
  <si>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</si>
  <si>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</si>
  <si>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</si>
  <si>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</si>
  <si>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</si>
  <si>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</si>
  <si>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</si>
  <si>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</si>
  <si>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</si>
  <si>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</si>
  <si>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</si>
  <si>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</si>
  <si>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</si>
  <si>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</si>
  <si>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</si>
  <si>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</si>
  <si>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</si>
  <si>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</si>
  <si>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</si>
  <si>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</si>
  <si>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</si>
  <si>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</si>
  <si>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</si>
  <si>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</si>
  <si>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</si>
  <si>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</si>
  <si>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</si>
  <si>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</si>
  <si>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</si>
  <si>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</si>
  <si>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</si>
  <si>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</si>
  <si>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</si>
  <si>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</si>
  <si>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</si>
  <si>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</si>
  <si>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</si>
  <si>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</si>
  <si>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</si>
  <si>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</si>
  <si>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</si>
  <si>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</si>
  <si>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</si>
  <si>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</si>
  <si>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</si>
  <si>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</si>
  <si>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</si>
  <si>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</si>
  <si>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</si>
  <si>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</si>
  <si>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</si>
  <si>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</si>
  <si>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</si>
  <si>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</si>
  <si>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</si>
  <si>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</si>
  <si>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</si>
  <si>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</si>
  <si>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</si>
  <si>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</si>
  <si>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</si>
  <si>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</si>
  <si>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</si>
  <si>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</si>
  <si>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</si>
  <si>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</si>
  <si>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</si>
  <si>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</si>
  <si>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</si>
  <si>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</si>
  <si>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</si>
  <si>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</si>
  <si>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</si>
  <si>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</si>
  <si>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</si>
  <si>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</si>
  <si>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</si>
  <si>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</si>
  <si>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</si>
  <si>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</si>
  <si>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</si>
  <si>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</si>
  <si>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</si>
  <si>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</si>
  <si>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</si>
  <si>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</si>
  <si>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</si>
  <si>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</si>
  <si>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</si>
  <si>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</si>
  <si>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</si>
  <si>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</si>
  <si>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</si>
  <si>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</si>
  <si>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</si>
  <si>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</si>
  <si>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</si>
  <si>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</si>
  <si>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</si>
  <si>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</si>
  <si>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</si>
  <si>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</si>
  <si>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</si>
  <si>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</si>
  <si>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</si>
  <si>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</si>
  <si>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</si>
  <si>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</si>
  <si>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</si>
  <si>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</si>
  <si>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</si>
  <si>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</si>
  <si>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</si>
  <si>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</si>
  <si>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</si>
  <si>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</si>
  <si>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</si>
  <si>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</si>
  <si>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</si>
  <si>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</si>
  <si>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</si>
  <si>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</si>
  <si>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</si>
  <si>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</si>
  <si>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</si>
  <si>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</si>
  <si>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</si>
  <si>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</si>
  <si>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</si>
  <si>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</si>
  <si>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</si>
  <si>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</si>
  <si>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</si>
  <si>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</si>
  <si>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</si>
  <si>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</si>
  <si>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</si>
  <si>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</si>
  <si>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</si>
  <si>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</si>
  <si>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</si>
  <si>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</si>
  <si>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</si>
  <si>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</si>
  <si>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</si>
  <si>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</si>
  <si>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</si>
  <si>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</si>
  <si>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</si>
  <si>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</si>
  <si>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</si>
  <si>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</si>
  <si>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</si>
  <si>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</si>
  <si>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</si>
  <si>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</si>
  <si>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</si>
  <si>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</si>
  <si>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</si>
  <si>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</si>
  <si>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</si>
  <si>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</si>
  <si>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</si>
  <si>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</si>
  <si>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</si>
  <si>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</si>
  <si>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</si>
  <si>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</si>
  <si>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</si>
  <si>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</si>
  <si>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</si>
  <si>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</si>
  <si>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</si>
  <si>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</si>
  <si>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</si>
  <si>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</si>
  <si>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</si>
  <si>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</si>
  <si>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</si>
  <si>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</si>
  <si>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</si>
  <si>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</si>
  <si>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</si>
  <si>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</si>
  <si>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</si>
  <si>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</si>
  <si>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</si>
  <si>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</si>
  <si>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</si>
  <si>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</si>
  <si>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</si>
  <si>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</si>
  <si>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</si>
  <si>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</si>
  <si>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</si>
  <si>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</si>
  <si>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</si>
  <si>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</si>
  <si>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</si>
  <si>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</si>
  <si>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</si>
  <si>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</si>
  <si>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</si>
  <si>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</si>
  <si>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</si>
  <si>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</si>
  <si>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</si>
  <si>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</si>
  <si>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</si>
  <si>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</si>
  <si>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</si>
  <si>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</si>
  <si>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</si>
  <si>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</si>
  <si>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</si>
  <si>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</si>
  <si>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</si>
  <si>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</si>
  <si>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</si>
  <si>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</si>
  <si>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</si>
  <si>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</si>
  <si>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</si>
  <si>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</si>
  <si>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</si>
  <si>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</si>
  <si>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</si>
  <si>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</si>
  <si>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</si>
  <si>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</si>
  <si>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</si>
  <si>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</si>
  <si>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</si>
  <si>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</si>
  <si>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</si>
  <si>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</si>
  <si>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</si>
  <si>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</si>
  <si>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</si>
  <si>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</si>
  <si>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</si>
  <si>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</si>
  <si>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</si>
  <si>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</si>
  <si>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</si>
  <si>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</si>
  <si>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</si>
  <si>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</si>
  <si>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</si>
  <si>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</si>
  <si>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</si>
  <si>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</si>
  <si>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</si>
  <si>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</si>
  <si>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</si>
  <si>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</si>
  <si>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</si>
  <si>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</si>
  <si>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</si>
  <si>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</si>
  <si>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</si>
  <si>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</si>
  <si>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</si>
  <si>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</si>
  <si>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</si>
  <si>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</si>
  <si>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</si>
  <si>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</si>
  <si>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</si>
  <si>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</si>
  <si>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</si>
  <si>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</si>
  <si>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</si>
  <si>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</si>
  <si>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</si>
  <si>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</si>
  <si>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</si>
  <si>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</si>
  <si>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</si>
  <si>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</si>
  <si>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</si>
  <si>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</si>
  <si>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</si>
  <si>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</si>
  <si>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</si>
  <si>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</si>
  <si>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</si>
  <si>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</si>
  <si>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</si>
  <si>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</si>
  <si>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</si>
  <si>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</si>
  <si>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</si>
  <si>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</si>
  <si>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</si>
  <si>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</si>
  <si>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</si>
  <si>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</si>
  <si>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</si>
  <si>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</si>
  <si>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</si>
  <si>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</si>
  <si>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</si>
  <si>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</si>
  <si>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</si>
  <si>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</si>
  <si>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</si>
  <si>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</si>
  <si>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</si>
  <si>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</si>
  <si>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</si>
  <si>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</si>
  <si>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</si>
  <si>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</si>
  <si>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</si>
  <si>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</si>
  <si>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</si>
  <si>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</si>
  <si>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</si>
  <si>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</si>
  <si>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</si>
  <si>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</si>
  <si>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</si>
  <si>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</si>
  <si>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</si>
  <si>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</si>
  <si>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</si>
  <si>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</si>
  <si>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</si>
  <si>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</si>
  <si>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</si>
  <si>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</si>
  <si>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</si>
  <si>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</si>
  <si>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</si>
  <si>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</si>
  <si>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</si>
  <si>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</si>
  <si>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</si>
  <si>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</si>
  <si>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</si>
  <si>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</si>
  <si>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</si>
  <si>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</si>
  <si>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</si>
  <si>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</si>
  <si>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</si>
  <si>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</si>
  <si>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</si>
  <si>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</si>
  <si>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</si>
  <si>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</si>
  <si>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</si>
  <si>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</si>
  <si>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</si>
  <si>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</si>
  <si>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</si>
  <si>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</si>
  <si>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</si>
  <si>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</si>
  <si>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</si>
  <si>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</si>
  <si>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</si>
  <si>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</si>
  <si>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</si>
  <si>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</si>
  <si>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</si>
  <si>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</si>
  <si>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</si>
  <si>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</si>
  <si>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</si>
  <si>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</si>
  <si>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</si>
  <si>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</si>
  <si>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L_140-165</t>
  </si>
  <si>
    <t>Приобретение электросетевого комплекса в г.Калининграде, ул.А.Невского,220</t>
  </si>
  <si>
    <t>КЛ-1 0,4 кВ от СП 0,4 кВ (ТП 1129, 1с.) до ВРУ ж.д.220</t>
  </si>
  <si>
    <t>КЛ 0,4 кВ - 2,057 млн руб/км</t>
  </si>
  <si>
    <t>Договор безвозмездной передачи № 477 от 10.06.2021 с гр.Сапитон Л.В.</t>
  </si>
  <si>
    <t>Приобретение электросетевого комплекса в г.Калининграде, ул.А.Невского,220 : КЛ 0,4 кВ протяженностью 0,148 км; счетчики ЭЭ - 2 шт., СП 0,4 кВ 1 шт.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</si>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</sst>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82398864"/>
        <c:axId val="882399256"/>
      </c:lineChart>
      <c:catAx>
        <c:axId val="882398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2399256"/>
        <c:crosses val="autoZero"/>
        <c:auto val="1"/>
        <c:lblAlgn val="ctr"/>
        <c:lblOffset val="100"/>
        <c:noMultiLvlLbl val="0"/>
      </c:catAx>
      <c:valAx>
        <c:axId val="882399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23988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713529544"/>
        <c:axId val="958189672"/>
      </c:lineChart>
      <c:catAx>
        <c:axId val="713529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8189672"/>
        <c:crosses val="autoZero"/>
        <c:auto val="1"/>
        <c:lblAlgn val="ctr"/>
        <c:lblOffset val="100"/>
        <c:noMultiLvlLbl val="0"/>
      </c:catAx>
      <c:valAx>
        <c:axId val="958189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3529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616</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610</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611</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∆L0,4лэп=0.148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L_140-165</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ул.А.Невского,220</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603</v>
      </c>
      <c r="H20" s="492" t="s">
        <v>604</v>
      </c>
      <c r="I20" s="493"/>
      <c r="J20" s="493"/>
      <c r="K20" s="493"/>
      <c r="L20" s="492" t="s">
        <v>605</v>
      </c>
      <c r="M20" s="493"/>
      <c r="N20" s="493"/>
      <c r="O20" s="493"/>
      <c r="P20" s="492" t="s">
        <v>606</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602</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0.14799999999999999</v>
      </c>
      <c r="K49" s="212">
        <v>0</v>
      </c>
      <c r="L49" s="212">
        <v>0</v>
      </c>
      <c r="M49" s="212">
        <v>0</v>
      </c>
      <c r="N49" s="212">
        <f t="shared" si="11"/>
        <v>0</v>
      </c>
      <c r="O49" s="212">
        <f t="shared" si="11"/>
        <v>0</v>
      </c>
      <c r="P49" s="212">
        <v>0</v>
      </c>
      <c r="Q49" s="212">
        <v>0</v>
      </c>
      <c r="R49" s="212">
        <v>0</v>
      </c>
      <c r="S49" s="212">
        <v>0</v>
      </c>
      <c r="T49" s="211">
        <f t="shared" si="4"/>
        <v>0</v>
      </c>
      <c r="U49" s="211">
        <f t="shared" si="5"/>
        <v>0.14799999999999999</v>
      </c>
    </row>
    <row r="50" spans="1:21" ht="18.75" x14ac:dyDescent="0.25">
      <c r="A50" s="68" t="s">
        <v>135</v>
      </c>
      <c r="B50" s="67" t="s">
        <v>608</v>
      </c>
      <c r="C50" s="211">
        <v>0</v>
      </c>
      <c r="D50" s="211">
        <v>0</v>
      </c>
      <c r="E50" s="223">
        <v>0</v>
      </c>
      <c r="F50" s="223">
        <v>0</v>
      </c>
      <c r="G50" s="212">
        <v>0</v>
      </c>
      <c r="H50" s="212">
        <v>0</v>
      </c>
      <c r="I50" s="212">
        <v>0</v>
      </c>
      <c r="J50" s="212">
        <v>2</v>
      </c>
      <c r="K50" s="212">
        <v>0</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0.33595000000000003</v>
      </c>
      <c r="K52" s="212">
        <v>0</v>
      </c>
      <c r="L52" s="212">
        <v>0</v>
      </c>
      <c r="M52" s="212">
        <v>0</v>
      </c>
      <c r="N52" s="212">
        <v>0</v>
      </c>
      <c r="O52" s="212">
        <f>N52</f>
        <v>0</v>
      </c>
      <c r="P52" s="212">
        <v>0</v>
      </c>
      <c r="Q52" s="212">
        <v>0</v>
      </c>
      <c r="R52" s="212">
        <v>0</v>
      </c>
      <c r="S52" s="212">
        <v>0</v>
      </c>
      <c r="T52" s="211">
        <f t="shared" si="4"/>
        <v>0</v>
      </c>
      <c r="U52" s="211">
        <f t="shared" si="5"/>
        <v>0.33595000000000003</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0.14799999999999999</v>
      </c>
      <c r="K56" s="212">
        <v>0</v>
      </c>
      <c r="L56" s="212">
        <v>0</v>
      </c>
      <c r="M56" s="212">
        <v>0</v>
      </c>
      <c r="N56" s="212">
        <f>N47+N48+N49</f>
        <v>0</v>
      </c>
      <c r="O56" s="212">
        <f>O47+O48+O49</f>
        <v>0</v>
      </c>
      <c r="P56" s="212">
        <v>0</v>
      </c>
      <c r="Q56" s="212">
        <v>0</v>
      </c>
      <c r="R56" s="212">
        <v>0</v>
      </c>
      <c r="S56" s="212">
        <v>0</v>
      </c>
      <c r="T56" s="211">
        <f t="shared" si="4"/>
        <v>0</v>
      </c>
      <c r="U56" s="211">
        <f t="shared" si="5"/>
        <v>0.14799999999999999</v>
      </c>
    </row>
    <row r="57" spans="1:21" ht="18.75" x14ac:dyDescent="0.25">
      <c r="A57" s="68" t="s">
        <v>127</v>
      </c>
      <c r="B57" s="67" t="s">
        <v>608</v>
      </c>
      <c r="C57" s="211">
        <v>0</v>
      </c>
      <c r="D57" s="211">
        <v>0</v>
      </c>
      <c r="E57" s="223">
        <v>0</v>
      </c>
      <c r="F57" s="223">
        <v>0</v>
      </c>
      <c r="G57" s="212">
        <v>0</v>
      </c>
      <c r="H57" s="212">
        <v>0</v>
      </c>
      <c r="I57" s="212">
        <v>0</v>
      </c>
      <c r="J57" s="212">
        <f>J50</f>
        <v>2</v>
      </c>
      <c r="K57" s="212">
        <v>0</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L_140-165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Приобретение электросетевого комплекса в г.Калининграде, ул.А.Невского,220</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609</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44357</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0.14799999999999999</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4"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2022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L_140-165</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ул.А.Невского,220</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ул.А.Невского,220</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0.148 (0.148)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0.33595000000000003</v>
      </c>
    </row>
    <row r="28" spans="1:3" ht="16.5" thickBot="1" x14ac:dyDescent="0.3">
      <c r="A28" s="198" t="s">
        <v>364</v>
      </c>
      <c r="B28" s="198" t="s">
        <v>596</v>
      </c>
    </row>
    <row r="29" spans="1:3" ht="29.25" thickBot="1" x14ac:dyDescent="0.3">
      <c r="A29" s="120" t="s">
        <v>527</v>
      </c>
      <c r="B29" s="227">
        <f>B30</f>
        <v>0.33595000000000003</v>
      </c>
    </row>
    <row r="30" spans="1:3" ht="29.25" thickBot="1" x14ac:dyDescent="0.3">
      <c r="A30" s="120" t="s">
        <v>528</v>
      </c>
      <c r="B30" s="227">
        <f>B32+B41+B50</f>
        <v>0.33595000000000003</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0.33595000000000003</v>
      </c>
    </row>
    <row r="51" spans="1:3" ht="30.75" thickBot="1" x14ac:dyDescent="0.3">
      <c r="A51" s="403" t="str">
        <f>CONCATENATE('3.3 паспорт описание'!C27," в ценах 2021 года без НДС, млн. руб.")</f>
        <v>Договор безвозмездной передачи № 477 от 10.06.2021 с гр.Сапитон Л.В. в ценах 2021 года без НДС, млн. руб.</v>
      </c>
      <c r="B51" s="404">
        <f>'5. анализ эконом эфф'!B122</f>
        <v>0.33595000000000003</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477 от 10.06.2021 с гр.Сапитон Л.В.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L_140-165</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ул.А.Невского,220</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L_140-165</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Приобретение электросетевого комплекса в г.Калининграде, ул.А.Невского,220</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E11" zoomScale="80" zoomScaleSheetLayoutView="80" workbookViewId="0">
      <selection activeCell="R25" sqref="R25:R26"/>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L_140-165</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ул.А.Невского,220</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47.25" x14ac:dyDescent="0.25">
      <c r="A25" s="232">
        <v>1</v>
      </c>
      <c r="B25" s="232" t="s">
        <v>525</v>
      </c>
      <c r="C25" s="232" t="s">
        <v>612</v>
      </c>
      <c r="D25" s="232" t="s">
        <v>525</v>
      </c>
      <c r="E25" s="232" t="str">
        <f t="shared" ref="E25:E26" si="0">C25</f>
        <v>КЛ-1 0,4 кВ от СП 0,4 кВ (ТП 1129, 1с.) до ВРУ ж.д.220</v>
      </c>
      <c r="F25" s="232" t="s">
        <v>525</v>
      </c>
      <c r="G25" s="232">
        <v>0.4</v>
      </c>
      <c r="H25" s="232" t="s">
        <v>525</v>
      </c>
      <c r="I25" s="232">
        <v>0.4</v>
      </c>
      <c r="J25" s="232" t="s">
        <v>525</v>
      </c>
      <c r="K25" s="232" t="s">
        <v>525</v>
      </c>
      <c r="L25" s="232">
        <v>2</v>
      </c>
      <c r="M25" s="232" t="s">
        <v>525</v>
      </c>
      <c r="N25" s="232">
        <v>150</v>
      </c>
      <c r="O25" s="232" t="s">
        <v>525</v>
      </c>
      <c r="P25" s="232" t="s">
        <v>521</v>
      </c>
      <c r="Q25" s="232" t="s">
        <v>525</v>
      </c>
      <c r="R25" s="394">
        <v>7.3999999999999996E-2</v>
      </c>
      <c r="S25" s="232" t="s">
        <v>525</v>
      </c>
      <c r="T25" s="232" t="s">
        <v>525</v>
      </c>
      <c r="U25" s="232" t="s">
        <v>525</v>
      </c>
      <c r="V25" s="232" t="s">
        <v>525</v>
      </c>
      <c r="W25" s="232" t="s">
        <v>599</v>
      </c>
      <c r="X25" s="232" t="s">
        <v>525</v>
      </c>
      <c r="Y25" s="232" t="s">
        <v>525</v>
      </c>
      <c r="Z25" s="232" t="s">
        <v>525</v>
      </c>
      <c r="AA25" s="232" t="s">
        <v>525</v>
      </c>
    </row>
    <row r="26" spans="1:27" s="154" customFormat="1" ht="47.25" x14ac:dyDescent="0.25">
      <c r="A26" s="232">
        <v>2</v>
      </c>
      <c r="B26" s="232" t="s">
        <v>525</v>
      </c>
      <c r="C26" s="232" t="s">
        <v>612</v>
      </c>
      <c r="D26" s="232" t="s">
        <v>525</v>
      </c>
      <c r="E26" s="232" t="str">
        <f t="shared" si="0"/>
        <v>КЛ-1 0,4 кВ от СП 0,4 кВ (ТП 1129, 1с.) до ВРУ ж.д.220</v>
      </c>
      <c r="F26" s="232" t="s">
        <v>525</v>
      </c>
      <c r="G26" s="232">
        <v>0.4</v>
      </c>
      <c r="H26" s="232" t="s">
        <v>525</v>
      </c>
      <c r="I26" s="232">
        <v>0.4</v>
      </c>
      <c r="J26" s="232" t="s">
        <v>525</v>
      </c>
      <c r="K26" s="232" t="s">
        <v>525</v>
      </c>
      <c r="L26" s="232">
        <v>2</v>
      </c>
      <c r="M26" s="232" t="s">
        <v>525</v>
      </c>
      <c r="N26" s="232">
        <v>150</v>
      </c>
      <c r="O26" s="232" t="s">
        <v>525</v>
      </c>
      <c r="P26" s="232" t="s">
        <v>521</v>
      </c>
      <c r="Q26" s="232" t="s">
        <v>525</v>
      </c>
      <c r="R26" s="394">
        <v>7.3999999999999996E-2</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6">
        <f>SUM(R25:R26)</f>
        <v>0.14799999999999999</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L_140-165</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ул.А.Невского,220</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ул.А.Невского,220</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615</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L_140-165</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Приобретение электросетевого комплекса в г.Калининграде, ул.А.Невского,220</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L_140-165</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Приобретение электросетевого комплекса в г.Калининграде, ул.А.Невского,220</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3"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L_140-165</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ул.А.Невского,220</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335950.00000000006</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10078.500000000002</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-59175.694045181212</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335949.95000000007</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335949.95000000007</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-12451.774304110369</v>
      </c>
      <c r="D60" s="202">
        <f>SUM(D61:D65)</f>
        <v>-12974.748824883005</v>
      </c>
      <c r="E60" s="202">
        <f t="shared" si="11"/>
        <v>-13519.688275528091</v>
      </c>
      <c r="F60" s="202">
        <f t="shared" si="11"/>
        <v>-14087.515183100271</v>
      </c>
      <c r="G60" s="202">
        <f t="shared" si="11"/>
        <v>-14679.190820790485</v>
      </c>
      <c r="H60" s="202">
        <f t="shared" si="11"/>
        <v>-15295.716835263687</v>
      </c>
      <c r="I60" s="202">
        <f t="shared" si="11"/>
        <v>-15938.136942344761</v>
      </c>
      <c r="J60" s="202">
        <f t="shared" si="11"/>
        <v>-16607.538693923241</v>
      </c>
      <c r="K60" s="202">
        <f t="shared" si="11"/>
        <v>-17305.055319068018</v>
      </c>
      <c r="L60" s="202">
        <f t="shared" si="11"/>
        <v>-18031.867642468878</v>
      </c>
      <c r="M60" s="202">
        <f t="shared" si="11"/>
        <v>-18789.206083452573</v>
      </c>
      <c r="N60" s="202">
        <f t="shared" si="11"/>
        <v>-19578.352738957579</v>
      </c>
      <c r="O60" s="202">
        <f t="shared" si="11"/>
        <v>-20400.643553993799</v>
      </c>
      <c r="P60" s="202">
        <f t="shared" si="11"/>
        <v>-21257.47058326154</v>
      </c>
      <c r="Q60" s="202">
        <f t="shared" si="11"/>
        <v>-22150.284347758523</v>
      </c>
      <c r="R60" s="202">
        <f t="shared" si="11"/>
        <v>-23080.596290364381</v>
      </c>
      <c r="S60" s="202">
        <f t="shared" si="11"/>
        <v>-24049.981334559685</v>
      </c>
      <c r="T60" s="202">
        <f t="shared" si="11"/>
        <v>-25060.080550611194</v>
      </c>
      <c r="U60" s="202">
        <f t="shared" si="11"/>
        <v>-26112.603933736867</v>
      </c>
      <c r="V60" s="202">
        <f t="shared" si="11"/>
        <v>-27209.333298953818</v>
      </c>
      <c r="W60" s="202">
        <f t="shared" si="11"/>
        <v>-28352.125297509876</v>
      </c>
      <c r="X60" s="202">
        <f t="shared" si="11"/>
        <v>-29542.914560005291</v>
      </c>
      <c r="Y60" s="202">
        <f t="shared" si="11"/>
        <v>-30783.716971525515</v>
      </c>
      <c r="Z60" s="202">
        <f t="shared" si="11"/>
        <v>-32076.633084329591</v>
      </c>
      <c r="AA60" s="202">
        <f t="shared" ref="AA60:AP60" si="12">SUM(AA61:AA65)</f>
        <v>-33423.851673871439</v>
      </c>
      <c r="AB60" s="202">
        <f t="shared" si="12"/>
        <v>-34827.653444174037</v>
      </c>
      <c r="AC60" s="202">
        <f t="shared" si="12"/>
        <v>-36290.414888829349</v>
      </c>
      <c r="AD60" s="202">
        <f t="shared" si="12"/>
        <v>-37814.612314160186</v>
      </c>
      <c r="AE60" s="202">
        <f t="shared" si="12"/>
        <v>-39402.826031354918</v>
      </c>
      <c r="AF60" s="202">
        <f t="shared" si="12"/>
        <v>-41057.744724671822</v>
      </c>
      <c r="AG60" s="202">
        <f t="shared" si="12"/>
        <v>-42782.17000310804</v>
      </c>
      <c r="AH60" s="202">
        <f t="shared" si="12"/>
        <v>-44579.021143238577</v>
      </c>
      <c r="AI60" s="202">
        <f t="shared" si="12"/>
        <v>-46451.340031254593</v>
      </c>
      <c r="AJ60" s="202">
        <f t="shared" si="12"/>
        <v>-48402.296312567283</v>
      </c>
      <c r="AK60" s="202">
        <f t="shared" si="12"/>
        <v>-50435.19275769512</v>
      </c>
      <c r="AL60" s="202">
        <f t="shared" si="12"/>
        <v>-52553.470853518316</v>
      </c>
      <c r="AM60" s="202">
        <f t="shared" si="12"/>
        <v>-54760.716629366092</v>
      </c>
      <c r="AN60" s="202">
        <f t="shared" si="12"/>
        <v>-57060.666727799471</v>
      </c>
      <c r="AO60" s="202">
        <f t="shared" si="12"/>
        <v>-59457.21473036705</v>
      </c>
      <c r="AP60" s="202">
        <f t="shared" si="12"/>
        <v>-61954.417749042477</v>
      </c>
    </row>
    <row r="61" spans="1:45" x14ac:dyDescent="0.2">
      <c r="A61" s="206" t="s">
        <v>544</v>
      </c>
      <c r="B61" s="202"/>
      <c r="C61" s="202">
        <f>-IF(C$47&lt;=$B$30,0,$B$29*(1+C$49)*$B$28)</f>
        <v>-12451.774304110369</v>
      </c>
      <c r="D61" s="202">
        <f>-IF(D$47&lt;=$B$30,0,$B$29*(1+D$49)*$B$28)</f>
        <v>-12974.748824883005</v>
      </c>
      <c r="E61" s="202">
        <f t="shared" ref="E61:AP61" si="13">-IF(E$47&lt;=$B$30,0,$B$29*(1+E$49)*$B$28)</f>
        <v>-13519.688275528091</v>
      </c>
      <c r="F61" s="202">
        <f t="shared" si="13"/>
        <v>-14087.515183100271</v>
      </c>
      <c r="G61" s="202">
        <f t="shared" si="13"/>
        <v>-14679.190820790485</v>
      </c>
      <c r="H61" s="202">
        <f t="shared" si="13"/>
        <v>-15295.716835263687</v>
      </c>
      <c r="I61" s="202">
        <f t="shared" si="13"/>
        <v>-15938.136942344761</v>
      </c>
      <c r="J61" s="202">
        <f t="shared" si="13"/>
        <v>-16607.538693923241</v>
      </c>
      <c r="K61" s="202">
        <f t="shared" si="13"/>
        <v>-17305.055319068018</v>
      </c>
      <c r="L61" s="202">
        <f t="shared" si="13"/>
        <v>-18031.867642468878</v>
      </c>
      <c r="M61" s="202">
        <f t="shared" si="13"/>
        <v>-18789.206083452573</v>
      </c>
      <c r="N61" s="202">
        <f t="shared" si="13"/>
        <v>-19578.352738957579</v>
      </c>
      <c r="O61" s="202">
        <f t="shared" si="13"/>
        <v>-20400.643553993799</v>
      </c>
      <c r="P61" s="202">
        <f t="shared" si="13"/>
        <v>-21257.47058326154</v>
      </c>
      <c r="Q61" s="202">
        <f t="shared" si="13"/>
        <v>-22150.284347758523</v>
      </c>
      <c r="R61" s="202">
        <f t="shared" si="13"/>
        <v>-23080.596290364381</v>
      </c>
      <c r="S61" s="202">
        <f t="shared" si="13"/>
        <v>-24049.981334559685</v>
      </c>
      <c r="T61" s="202">
        <f t="shared" si="13"/>
        <v>-25060.080550611194</v>
      </c>
      <c r="U61" s="202">
        <f t="shared" si="13"/>
        <v>-26112.603933736867</v>
      </c>
      <c r="V61" s="202">
        <f t="shared" si="13"/>
        <v>-27209.333298953818</v>
      </c>
      <c r="W61" s="202">
        <f t="shared" si="13"/>
        <v>-28352.125297509876</v>
      </c>
      <c r="X61" s="202">
        <f t="shared" si="13"/>
        <v>-29542.914560005291</v>
      </c>
      <c r="Y61" s="202">
        <f t="shared" si="13"/>
        <v>-30783.716971525515</v>
      </c>
      <c r="Z61" s="202">
        <f t="shared" si="13"/>
        <v>-32076.633084329591</v>
      </c>
      <c r="AA61" s="202">
        <f t="shared" si="13"/>
        <v>-33423.851673871439</v>
      </c>
      <c r="AB61" s="202">
        <f t="shared" si="13"/>
        <v>-34827.653444174037</v>
      </c>
      <c r="AC61" s="202">
        <f t="shared" si="13"/>
        <v>-36290.414888829349</v>
      </c>
      <c r="AD61" s="202">
        <f t="shared" si="13"/>
        <v>-37814.612314160186</v>
      </c>
      <c r="AE61" s="202">
        <f t="shared" si="13"/>
        <v>-39402.826031354918</v>
      </c>
      <c r="AF61" s="202">
        <f t="shared" si="13"/>
        <v>-41057.744724671822</v>
      </c>
      <c r="AG61" s="202">
        <f t="shared" si="13"/>
        <v>-42782.17000310804</v>
      </c>
      <c r="AH61" s="202">
        <f t="shared" si="13"/>
        <v>-44579.021143238577</v>
      </c>
      <c r="AI61" s="202">
        <f t="shared" si="13"/>
        <v>-46451.340031254593</v>
      </c>
      <c r="AJ61" s="202">
        <f t="shared" si="13"/>
        <v>-48402.296312567283</v>
      </c>
      <c r="AK61" s="202">
        <f t="shared" si="13"/>
        <v>-50435.19275769512</v>
      </c>
      <c r="AL61" s="202">
        <f t="shared" si="13"/>
        <v>-52553.470853518316</v>
      </c>
      <c r="AM61" s="202">
        <f t="shared" si="13"/>
        <v>-54760.716629366092</v>
      </c>
      <c r="AN61" s="202">
        <f t="shared" si="13"/>
        <v>-57060.666727799471</v>
      </c>
      <c r="AO61" s="202">
        <f t="shared" si="13"/>
        <v>-59457.21473036705</v>
      </c>
      <c r="AP61" s="202">
        <f t="shared" si="13"/>
        <v>-61954.417749042477</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335949.95000000007</v>
      </c>
      <c r="C66" s="205">
        <f t="shared" si="14"/>
        <v>-12451.774304110369</v>
      </c>
      <c r="D66" s="205">
        <f t="shared" si="14"/>
        <v>-12974.748824883005</v>
      </c>
      <c r="E66" s="205">
        <f t="shared" si="14"/>
        <v>-13519.688275528091</v>
      </c>
      <c r="F66" s="205">
        <f t="shared" si="14"/>
        <v>-14087.515183100271</v>
      </c>
      <c r="G66" s="205">
        <f t="shared" si="14"/>
        <v>-14679.190820790485</v>
      </c>
      <c r="H66" s="205">
        <f t="shared" si="14"/>
        <v>-15295.716835263687</v>
      </c>
      <c r="I66" s="205">
        <f t="shared" si="14"/>
        <v>-15938.136942344761</v>
      </c>
      <c r="J66" s="205">
        <f t="shared" si="14"/>
        <v>-16607.538693923241</v>
      </c>
      <c r="K66" s="205">
        <f t="shared" si="14"/>
        <v>-17305.055319068018</v>
      </c>
      <c r="L66" s="205">
        <f t="shared" si="14"/>
        <v>-18031.867642468878</v>
      </c>
      <c r="M66" s="205">
        <f t="shared" si="14"/>
        <v>-18789.206083452573</v>
      </c>
      <c r="N66" s="205">
        <f t="shared" si="14"/>
        <v>-19578.352738957579</v>
      </c>
      <c r="O66" s="205">
        <f t="shared" si="14"/>
        <v>-20400.643553993799</v>
      </c>
      <c r="P66" s="205">
        <f t="shared" si="14"/>
        <v>-21257.47058326154</v>
      </c>
      <c r="Q66" s="205">
        <f t="shared" si="14"/>
        <v>-22150.284347758523</v>
      </c>
      <c r="R66" s="205">
        <f t="shared" si="14"/>
        <v>-23080.596290364381</v>
      </c>
      <c r="S66" s="205">
        <f t="shared" si="14"/>
        <v>-24049.981334559685</v>
      </c>
      <c r="T66" s="205">
        <f t="shared" si="14"/>
        <v>-25060.080550611194</v>
      </c>
      <c r="U66" s="205">
        <f t="shared" si="14"/>
        <v>-26112.603933736867</v>
      </c>
      <c r="V66" s="205">
        <f t="shared" si="14"/>
        <v>-27209.333298953818</v>
      </c>
      <c r="W66" s="205">
        <f t="shared" si="14"/>
        <v>-28352.125297509876</v>
      </c>
      <c r="X66" s="205">
        <f t="shared" si="14"/>
        <v>-29542.914560005291</v>
      </c>
      <c r="Y66" s="205">
        <f t="shared" si="14"/>
        <v>-30783.716971525515</v>
      </c>
      <c r="Z66" s="205">
        <f t="shared" si="14"/>
        <v>-32076.633084329591</v>
      </c>
      <c r="AA66" s="205">
        <f t="shared" si="14"/>
        <v>-33423.851673871439</v>
      </c>
      <c r="AB66" s="205">
        <f t="shared" si="14"/>
        <v>-34827.653444174037</v>
      </c>
      <c r="AC66" s="205">
        <f t="shared" si="14"/>
        <v>-36290.414888829349</v>
      </c>
      <c r="AD66" s="205">
        <f t="shared" si="14"/>
        <v>-37814.612314160186</v>
      </c>
      <c r="AE66" s="205">
        <f t="shared" si="14"/>
        <v>-39402.826031354918</v>
      </c>
      <c r="AF66" s="205">
        <f t="shared" si="14"/>
        <v>-41057.744724671822</v>
      </c>
      <c r="AG66" s="205">
        <f t="shared" si="14"/>
        <v>-42782.17000310804</v>
      </c>
      <c r="AH66" s="205">
        <f t="shared" si="14"/>
        <v>-44579.021143238577</v>
      </c>
      <c r="AI66" s="205">
        <f t="shared" si="14"/>
        <v>-46451.340031254593</v>
      </c>
      <c r="AJ66" s="205">
        <f t="shared" si="14"/>
        <v>-48402.296312567283</v>
      </c>
      <c r="AK66" s="205">
        <f t="shared" si="14"/>
        <v>-50435.19275769512</v>
      </c>
      <c r="AL66" s="205">
        <f t="shared" si="14"/>
        <v>-52553.470853518316</v>
      </c>
      <c r="AM66" s="205">
        <f t="shared" si="14"/>
        <v>-54760.716629366092</v>
      </c>
      <c r="AN66" s="205">
        <f t="shared" si="14"/>
        <v>-57060.666727799471</v>
      </c>
      <c r="AO66" s="205">
        <f t="shared" si="14"/>
        <v>-59457.21473036705</v>
      </c>
      <c r="AP66" s="205">
        <f>AP59+AP60</f>
        <v>-61954.417749042477</v>
      </c>
    </row>
    <row r="67" spans="1:45" x14ac:dyDescent="0.2">
      <c r="A67" s="206" t="s">
        <v>294</v>
      </c>
      <c r="B67" s="315"/>
      <c r="C67" s="202">
        <f>-($B$25)*1.18*$B$28/$B$27</f>
        <v>-13214.033333333335</v>
      </c>
      <c r="D67" s="202">
        <f>C67</f>
        <v>-13214.033333333335</v>
      </c>
      <c r="E67" s="202">
        <f t="shared" ref="E67:AP67" si="15">D67</f>
        <v>-13214.033333333335</v>
      </c>
      <c r="F67" s="202">
        <f t="shared" si="15"/>
        <v>-13214.033333333335</v>
      </c>
      <c r="G67" s="202">
        <f t="shared" si="15"/>
        <v>-13214.033333333335</v>
      </c>
      <c r="H67" s="202">
        <f t="shared" si="15"/>
        <v>-13214.033333333335</v>
      </c>
      <c r="I67" s="202">
        <f t="shared" si="15"/>
        <v>-13214.033333333335</v>
      </c>
      <c r="J67" s="202">
        <f t="shared" si="15"/>
        <v>-13214.033333333335</v>
      </c>
      <c r="K67" s="202">
        <f t="shared" si="15"/>
        <v>-13214.033333333335</v>
      </c>
      <c r="L67" s="202">
        <f t="shared" si="15"/>
        <v>-13214.033333333335</v>
      </c>
      <c r="M67" s="202">
        <f t="shared" si="15"/>
        <v>-13214.033333333335</v>
      </c>
      <c r="N67" s="202">
        <f t="shared" si="15"/>
        <v>-13214.033333333335</v>
      </c>
      <c r="O67" s="202">
        <f t="shared" si="15"/>
        <v>-13214.033333333335</v>
      </c>
      <c r="P67" s="202">
        <f t="shared" si="15"/>
        <v>-13214.033333333335</v>
      </c>
      <c r="Q67" s="202">
        <f t="shared" si="15"/>
        <v>-13214.033333333335</v>
      </c>
      <c r="R67" s="202">
        <f t="shared" si="15"/>
        <v>-13214.033333333335</v>
      </c>
      <c r="S67" s="202">
        <f t="shared" si="15"/>
        <v>-13214.033333333335</v>
      </c>
      <c r="T67" s="202">
        <f t="shared" si="15"/>
        <v>-13214.033333333335</v>
      </c>
      <c r="U67" s="202">
        <f t="shared" si="15"/>
        <v>-13214.033333333335</v>
      </c>
      <c r="V67" s="202">
        <f t="shared" si="15"/>
        <v>-13214.033333333335</v>
      </c>
      <c r="W67" s="202">
        <f t="shared" si="15"/>
        <v>-13214.033333333335</v>
      </c>
      <c r="X67" s="202">
        <f t="shared" si="15"/>
        <v>-13214.033333333335</v>
      </c>
      <c r="Y67" s="202">
        <f t="shared" si="15"/>
        <v>-13214.033333333335</v>
      </c>
      <c r="Z67" s="202">
        <f t="shared" si="15"/>
        <v>-13214.033333333335</v>
      </c>
      <c r="AA67" s="202">
        <f t="shared" si="15"/>
        <v>-13214.033333333335</v>
      </c>
      <c r="AB67" s="202">
        <f t="shared" si="15"/>
        <v>-13214.033333333335</v>
      </c>
      <c r="AC67" s="202">
        <f t="shared" si="15"/>
        <v>-13214.033333333335</v>
      </c>
      <c r="AD67" s="202">
        <f t="shared" si="15"/>
        <v>-13214.033333333335</v>
      </c>
      <c r="AE67" s="202">
        <f t="shared" si="15"/>
        <v>-13214.033333333335</v>
      </c>
      <c r="AF67" s="202">
        <f t="shared" si="15"/>
        <v>-13214.033333333335</v>
      </c>
      <c r="AG67" s="202">
        <f t="shared" si="15"/>
        <v>-13214.033333333335</v>
      </c>
      <c r="AH67" s="202">
        <f t="shared" si="15"/>
        <v>-13214.033333333335</v>
      </c>
      <c r="AI67" s="202">
        <f t="shared" si="15"/>
        <v>-13214.033333333335</v>
      </c>
      <c r="AJ67" s="202">
        <f t="shared" si="15"/>
        <v>-13214.033333333335</v>
      </c>
      <c r="AK67" s="202">
        <f t="shared" si="15"/>
        <v>-13214.033333333335</v>
      </c>
      <c r="AL67" s="202">
        <f t="shared" si="15"/>
        <v>-13214.033333333335</v>
      </c>
      <c r="AM67" s="202">
        <f t="shared" si="15"/>
        <v>-13214.033333333335</v>
      </c>
      <c r="AN67" s="202">
        <f t="shared" si="15"/>
        <v>-13214.033333333335</v>
      </c>
      <c r="AO67" s="202">
        <f t="shared" si="15"/>
        <v>-13214.033333333335</v>
      </c>
      <c r="AP67" s="202">
        <f t="shared" si="15"/>
        <v>-13214.033333333335</v>
      </c>
      <c r="AQ67" s="316">
        <f>SUM(B67:AA67)/1.18</f>
        <v>-279958.33333333326</v>
      </c>
      <c r="AR67" s="317">
        <f>SUM(B67:AF67)/1.18</f>
        <v>-335949.99999999994</v>
      </c>
      <c r="AS67" s="317">
        <f>SUM(B67:AP67)/1.18</f>
        <v>-447933.3333333332</v>
      </c>
    </row>
    <row r="68" spans="1:45" ht="28.5" x14ac:dyDescent="0.2">
      <c r="A68" s="314" t="s">
        <v>547</v>
      </c>
      <c r="B68" s="205">
        <f t="shared" ref="B68:J68" si="16">B66+B67</f>
        <v>335949.95000000007</v>
      </c>
      <c r="C68" s="205">
        <f>C66+C67</f>
        <v>-25665.807637443704</v>
      </c>
      <c r="D68" s="205">
        <f>D66+D67</f>
        <v>-26188.782158216338</v>
      </c>
      <c r="E68" s="205">
        <f t="shared" si="16"/>
        <v>-26733.721608861426</v>
      </c>
      <c r="F68" s="205">
        <f>F66+C67</f>
        <v>-27301.548516433606</v>
      </c>
      <c r="G68" s="205">
        <f t="shared" si="16"/>
        <v>-27893.224154123818</v>
      </c>
      <c r="H68" s="205">
        <f t="shared" si="16"/>
        <v>-28509.75016859702</v>
      </c>
      <c r="I68" s="205">
        <f t="shared" si="16"/>
        <v>-29152.170275678094</v>
      </c>
      <c r="J68" s="205">
        <f t="shared" si="16"/>
        <v>-29821.572027256574</v>
      </c>
      <c r="K68" s="205">
        <f>K66+K67</f>
        <v>-30519.088652401355</v>
      </c>
      <c r="L68" s="205">
        <f>L66+L67</f>
        <v>-31245.900975802215</v>
      </c>
      <c r="M68" s="205">
        <f t="shared" ref="M68:AO68" si="17">M66+M67</f>
        <v>-32003.239416785909</v>
      </c>
      <c r="N68" s="205">
        <f t="shared" si="17"/>
        <v>-32792.386072290916</v>
      </c>
      <c r="O68" s="205">
        <f t="shared" si="17"/>
        <v>-33614.676887327136</v>
      </c>
      <c r="P68" s="205">
        <f t="shared" si="17"/>
        <v>-34471.503916594877</v>
      </c>
      <c r="Q68" s="205">
        <f t="shared" si="17"/>
        <v>-35364.317681091859</v>
      </c>
      <c r="R68" s="205">
        <f t="shared" si="17"/>
        <v>-36294.629623697714</v>
      </c>
      <c r="S68" s="205">
        <f t="shared" si="17"/>
        <v>-37264.014667893018</v>
      </c>
      <c r="T68" s="205">
        <f t="shared" si="17"/>
        <v>-38274.113883944527</v>
      </c>
      <c r="U68" s="205">
        <f t="shared" si="17"/>
        <v>-39326.637267070204</v>
      </c>
      <c r="V68" s="205">
        <f t="shared" si="17"/>
        <v>-40423.36663228715</v>
      </c>
      <c r="W68" s="205">
        <f t="shared" si="17"/>
        <v>-41566.158630843209</v>
      </c>
      <c r="X68" s="205">
        <f t="shared" si="17"/>
        <v>-42756.947893338627</v>
      </c>
      <c r="Y68" s="205">
        <f t="shared" si="17"/>
        <v>-43997.750304858848</v>
      </c>
      <c r="Z68" s="205">
        <f t="shared" si="17"/>
        <v>-45290.666417662927</v>
      </c>
      <c r="AA68" s="205">
        <f t="shared" si="17"/>
        <v>-46637.885007204772</v>
      </c>
      <c r="AB68" s="205">
        <f t="shared" si="17"/>
        <v>-48041.68677750737</v>
      </c>
      <c r="AC68" s="205">
        <f t="shared" si="17"/>
        <v>-49504.448222162682</v>
      </c>
      <c r="AD68" s="205">
        <f t="shared" si="17"/>
        <v>-51028.645647493518</v>
      </c>
      <c r="AE68" s="205">
        <f t="shared" si="17"/>
        <v>-52616.859364688251</v>
      </c>
      <c r="AF68" s="205">
        <f t="shared" si="17"/>
        <v>-54271.778058005155</v>
      </c>
      <c r="AG68" s="205">
        <f t="shared" si="17"/>
        <v>-55996.203336441373</v>
      </c>
      <c r="AH68" s="205">
        <f t="shared" si="17"/>
        <v>-57793.05447657191</v>
      </c>
      <c r="AI68" s="205">
        <f t="shared" si="17"/>
        <v>-59665.373364587926</v>
      </c>
      <c r="AJ68" s="205">
        <f t="shared" si="17"/>
        <v>-61616.329645900616</v>
      </c>
      <c r="AK68" s="205">
        <f t="shared" si="17"/>
        <v>-63649.226091028453</v>
      </c>
      <c r="AL68" s="205">
        <f t="shared" si="17"/>
        <v>-65767.504186851656</v>
      </c>
      <c r="AM68" s="205">
        <f t="shared" si="17"/>
        <v>-67974.749962699425</v>
      </c>
      <c r="AN68" s="205">
        <f t="shared" si="17"/>
        <v>-70274.700061132811</v>
      </c>
      <c r="AO68" s="205">
        <f t="shared" si="17"/>
        <v>-72671.24806370039</v>
      </c>
      <c r="AP68" s="205">
        <f>AP66+AP67</f>
        <v>-75168.451082375817</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335949.95000000007</v>
      </c>
      <c r="C70" s="205">
        <f t="shared" si="19"/>
        <v>-25665.807637443704</v>
      </c>
      <c r="D70" s="205">
        <f t="shared" si="19"/>
        <v>-26188.782158216338</v>
      </c>
      <c r="E70" s="205">
        <f t="shared" si="19"/>
        <v>-26733.721608861426</v>
      </c>
      <c r="F70" s="205">
        <f t="shared" si="19"/>
        <v>-27301.548516433606</v>
      </c>
      <c r="G70" s="205">
        <f t="shared" si="19"/>
        <v>-27893.224154123818</v>
      </c>
      <c r="H70" s="205">
        <f t="shared" si="19"/>
        <v>-28509.75016859702</v>
      </c>
      <c r="I70" s="205">
        <f t="shared" si="19"/>
        <v>-29152.170275678094</v>
      </c>
      <c r="J70" s="205">
        <f t="shared" si="19"/>
        <v>-29821.572027256574</v>
      </c>
      <c r="K70" s="205">
        <f t="shared" si="19"/>
        <v>-30519.088652401355</v>
      </c>
      <c r="L70" s="205">
        <f t="shared" si="19"/>
        <v>-31245.900975802215</v>
      </c>
      <c r="M70" s="205">
        <f t="shared" si="19"/>
        <v>-32003.239416785909</v>
      </c>
      <c r="N70" s="205">
        <f t="shared" si="19"/>
        <v>-32792.386072290916</v>
      </c>
      <c r="O70" s="205">
        <f t="shared" si="19"/>
        <v>-33614.676887327136</v>
      </c>
      <c r="P70" s="205">
        <f t="shared" si="19"/>
        <v>-34471.503916594877</v>
      </c>
      <c r="Q70" s="205">
        <f t="shared" si="19"/>
        <v>-35364.317681091859</v>
      </c>
      <c r="R70" s="205">
        <f t="shared" si="19"/>
        <v>-36294.629623697714</v>
      </c>
      <c r="S70" s="205">
        <f t="shared" si="19"/>
        <v>-37264.014667893018</v>
      </c>
      <c r="T70" s="205">
        <f t="shared" si="19"/>
        <v>-38274.113883944527</v>
      </c>
      <c r="U70" s="205">
        <f t="shared" si="19"/>
        <v>-39326.637267070204</v>
      </c>
      <c r="V70" s="205">
        <f t="shared" si="19"/>
        <v>-40423.36663228715</v>
      </c>
      <c r="W70" s="205">
        <f t="shared" si="19"/>
        <v>-41566.158630843209</v>
      </c>
      <c r="X70" s="205">
        <f t="shared" si="19"/>
        <v>-42756.947893338627</v>
      </c>
      <c r="Y70" s="205">
        <f t="shared" si="19"/>
        <v>-43997.750304858848</v>
      </c>
      <c r="Z70" s="205">
        <f t="shared" si="19"/>
        <v>-45290.666417662927</v>
      </c>
      <c r="AA70" s="205">
        <f t="shared" si="19"/>
        <v>-46637.885007204772</v>
      </c>
      <c r="AB70" s="205">
        <f t="shared" si="19"/>
        <v>-48041.68677750737</v>
      </c>
      <c r="AC70" s="205">
        <f t="shared" si="19"/>
        <v>-49504.448222162682</v>
      </c>
      <c r="AD70" s="205">
        <f t="shared" si="19"/>
        <v>-51028.645647493518</v>
      </c>
      <c r="AE70" s="205">
        <f t="shared" si="19"/>
        <v>-52616.859364688251</v>
      </c>
      <c r="AF70" s="205">
        <f t="shared" si="19"/>
        <v>-54271.778058005155</v>
      </c>
      <c r="AG70" s="205">
        <f t="shared" si="19"/>
        <v>-55996.203336441373</v>
      </c>
      <c r="AH70" s="205">
        <f t="shared" si="19"/>
        <v>-57793.05447657191</v>
      </c>
      <c r="AI70" s="205">
        <f t="shared" si="19"/>
        <v>-59665.373364587926</v>
      </c>
      <c r="AJ70" s="205">
        <f t="shared" si="19"/>
        <v>-61616.329645900616</v>
      </c>
      <c r="AK70" s="205">
        <f t="shared" si="19"/>
        <v>-63649.226091028453</v>
      </c>
      <c r="AL70" s="205">
        <f t="shared" si="19"/>
        <v>-65767.504186851656</v>
      </c>
      <c r="AM70" s="205">
        <f t="shared" si="19"/>
        <v>-67974.749962699425</v>
      </c>
      <c r="AN70" s="205">
        <f t="shared" si="19"/>
        <v>-70274.700061132811</v>
      </c>
      <c r="AO70" s="205">
        <f t="shared" si="19"/>
        <v>-72671.24806370039</v>
      </c>
      <c r="AP70" s="205">
        <f>AP68+AP69</f>
        <v>-75168.451082375817</v>
      </c>
    </row>
    <row r="71" spans="1:45" x14ac:dyDescent="0.2">
      <c r="A71" s="206" t="s">
        <v>292</v>
      </c>
      <c r="B71" s="202">
        <f t="shared" ref="B71:AP71" si="20">-B70*$B$36</f>
        <v>-67189.99000000002</v>
      </c>
      <c r="C71" s="202">
        <f t="shared" si="20"/>
        <v>5133.1615274887408</v>
      </c>
      <c r="D71" s="202">
        <f t="shared" si="20"/>
        <v>5237.7564316432681</v>
      </c>
      <c r="E71" s="202">
        <f t="shared" si="20"/>
        <v>5346.7443217722857</v>
      </c>
      <c r="F71" s="202">
        <f t="shared" si="20"/>
        <v>5460.3097032867217</v>
      </c>
      <c r="G71" s="202">
        <f t="shared" si="20"/>
        <v>5578.6448308247636</v>
      </c>
      <c r="H71" s="202">
        <f t="shared" si="20"/>
        <v>5701.950033719404</v>
      </c>
      <c r="I71" s="202">
        <f t="shared" si="20"/>
        <v>5830.434055135619</v>
      </c>
      <c r="J71" s="202">
        <f t="shared" si="20"/>
        <v>5964.314405451315</v>
      </c>
      <c r="K71" s="202">
        <f t="shared" si="20"/>
        <v>6103.8177304802712</v>
      </c>
      <c r="L71" s="202">
        <f t="shared" si="20"/>
        <v>6249.180195160443</v>
      </c>
      <c r="M71" s="202">
        <f t="shared" si="20"/>
        <v>6400.6478833571819</v>
      </c>
      <c r="N71" s="202">
        <f t="shared" si="20"/>
        <v>6558.4772144581839</v>
      </c>
      <c r="O71" s="202">
        <f t="shared" si="20"/>
        <v>6722.9353774654273</v>
      </c>
      <c r="P71" s="202">
        <f t="shared" si="20"/>
        <v>6894.3007833189758</v>
      </c>
      <c r="Q71" s="202">
        <f t="shared" si="20"/>
        <v>7072.8635362183722</v>
      </c>
      <c r="R71" s="202">
        <f t="shared" si="20"/>
        <v>7258.925924739543</v>
      </c>
      <c r="S71" s="202">
        <f t="shared" si="20"/>
        <v>7452.8029335786041</v>
      </c>
      <c r="T71" s="202">
        <f t="shared" si="20"/>
        <v>7654.8227767889057</v>
      </c>
      <c r="U71" s="202">
        <f t="shared" si="20"/>
        <v>7865.327453414041</v>
      </c>
      <c r="V71" s="202">
        <f t="shared" si="20"/>
        <v>8084.6733264574304</v>
      </c>
      <c r="W71" s="202">
        <f t="shared" si="20"/>
        <v>8313.2317261686421</v>
      </c>
      <c r="X71" s="202">
        <f t="shared" si="20"/>
        <v>8551.3895786677258</v>
      </c>
      <c r="Y71" s="202">
        <f t="shared" si="20"/>
        <v>8799.5500609717692</v>
      </c>
      <c r="Z71" s="202">
        <f t="shared" si="20"/>
        <v>9058.1332835325866</v>
      </c>
      <c r="AA71" s="202">
        <f t="shared" si="20"/>
        <v>9327.5770014409554</v>
      </c>
      <c r="AB71" s="202">
        <f t="shared" si="20"/>
        <v>9608.337355501475</v>
      </c>
      <c r="AC71" s="202">
        <f t="shared" si="20"/>
        <v>9900.8896444325364</v>
      </c>
      <c r="AD71" s="202">
        <f t="shared" si="20"/>
        <v>10205.729129498704</v>
      </c>
      <c r="AE71" s="202">
        <f t="shared" si="20"/>
        <v>10523.371872937651</v>
      </c>
      <c r="AF71" s="202">
        <f t="shared" si="20"/>
        <v>10854.355611601031</v>
      </c>
      <c r="AG71" s="202">
        <f t="shared" si="20"/>
        <v>11199.240667288275</v>
      </c>
      <c r="AH71" s="202">
        <f t="shared" si="20"/>
        <v>11558.610895314383</v>
      </c>
      <c r="AI71" s="202">
        <f t="shared" si="20"/>
        <v>11933.074672917586</v>
      </c>
      <c r="AJ71" s="202">
        <f t="shared" si="20"/>
        <v>12323.265929180125</v>
      </c>
      <c r="AK71" s="202">
        <f t="shared" si="20"/>
        <v>12729.845218205692</v>
      </c>
      <c r="AL71" s="202">
        <f t="shared" si="20"/>
        <v>13153.500837370331</v>
      </c>
      <c r="AM71" s="202">
        <f t="shared" si="20"/>
        <v>13594.949992539885</v>
      </c>
      <c r="AN71" s="202">
        <f t="shared" si="20"/>
        <v>14054.940012226563</v>
      </c>
      <c r="AO71" s="202">
        <f t="shared" si="20"/>
        <v>14534.249612740079</v>
      </c>
      <c r="AP71" s="202">
        <f t="shared" si="20"/>
        <v>15033.690216475165</v>
      </c>
    </row>
    <row r="72" spans="1:45" ht="15" thickBot="1" x14ac:dyDescent="0.25">
      <c r="A72" s="318" t="s">
        <v>296</v>
      </c>
      <c r="B72" s="207">
        <f t="shared" ref="B72:AO72" si="21">B70+B71</f>
        <v>268759.96000000008</v>
      </c>
      <c r="C72" s="207">
        <f t="shared" si="21"/>
        <v>-20532.646109954963</v>
      </c>
      <c r="D72" s="207">
        <f t="shared" si="21"/>
        <v>-20951.025726573069</v>
      </c>
      <c r="E72" s="207">
        <f t="shared" si="21"/>
        <v>-21386.977287089139</v>
      </c>
      <c r="F72" s="207">
        <f t="shared" si="21"/>
        <v>-21841.238813146883</v>
      </c>
      <c r="G72" s="207">
        <f t="shared" si="21"/>
        <v>-22314.579323299055</v>
      </c>
      <c r="H72" s="207">
        <f t="shared" si="21"/>
        <v>-22807.800134877616</v>
      </c>
      <c r="I72" s="207">
        <f t="shared" si="21"/>
        <v>-23321.736220542476</v>
      </c>
      <c r="J72" s="207">
        <f t="shared" si="21"/>
        <v>-23857.25762180526</v>
      </c>
      <c r="K72" s="207">
        <f t="shared" si="21"/>
        <v>-24415.270921921085</v>
      </c>
      <c r="L72" s="207">
        <f t="shared" si="21"/>
        <v>-24996.720780641772</v>
      </c>
      <c r="M72" s="207">
        <f t="shared" si="21"/>
        <v>-25602.591533428727</v>
      </c>
      <c r="N72" s="207">
        <f t="shared" si="21"/>
        <v>-26233.908857832732</v>
      </c>
      <c r="O72" s="207">
        <f t="shared" si="21"/>
        <v>-26891.741509861709</v>
      </c>
      <c r="P72" s="207">
        <f t="shared" si="21"/>
        <v>-27577.2031332759</v>
      </c>
      <c r="Q72" s="207">
        <f t="shared" si="21"/>
        <v>-28291.454144873489</v>
      </c>
      <c r="R72" s="207">
        <f t="shared" si="21"/>
        <v>-29035.703698958172</v>
      </c>
      <c r="S72" s="207">
        <f t="shared" si="21"/>
        <v>-29811.211734314413</v>
      </c>
      <c r="T72" s="207">
        <f t="shared" si="21"/>
        <v>-30619.291107155623</v>
      </c>
      <c r="U72" s="207">
        <f t="shared" si="21"/>
        <v>-31461.309813656164</v>
      </c>
      <c r="V72" s="207">
        <f t="shared" si="21"/>
        <v>-32338.693305829722</v>
      </c>
      <c r="W72" s="207">
        <f t="shared" si="21"/>
        <v>-33252.926904674569</v>
      </c>
      <c r="X72" s="207">
        <f t="shared" si="21"/>
        <v>-34205.558314670903</v>
      </c>
      <c r="Y72" s="207">
        <f t="shared" si="21"/>
        <v>-35198.200243887077</v>
      </c>
      <c r="Z72" s="207">
        <f t="shared" si="21"/>
        <v>-36232.533134130339</v>
      </c>
      <c r="AA72" s="207">
        <f t="shared" si="21"/>
        <v>-37310.308005763814</v>
      </c>
      <c r="AB72" s="207">
        <f t="shared" si="21"/>
        <v>-38433.349422005893</v>
      </c>
      <c r="AC72" s="207">
        <f t="shared" si="21"/>
        <v>-39603.558577730146</v>
      </c>
      <c r="AD72" s="207">
        <f t="shared" si="21"/>
        <v>-40822.916517994818</v>
      </c>
      <c r="AE72" s="207">
        <f t="shared" si="21"/>
        <v>-42093.487491750602</v>
      </c>
      <c r="AF72" s="207">
        <f t="shared" si="21"/>
        <v>-43417.422446404125</v>
      </c>
      <c r="AG72" s="207">
        <f t="shared" si="21"/>
        <v>-44796.962669153101</v>
      </c>
      <c r="AH72" s="207">
        <f t="shared" si="21"/>
        <v>-46234.443581257525</v>
      </c>
      <c r="AI72" s="207">
        <f t="shared" si="21"/>
        <v>-47732.298691670338</v>
      </c>
      <c r="AJ72" s="207">
        <f t="shared" si="21"/>
        <v>-49293.063716720491</v>
      </c>
      <c r="AK72" s="207">
        <f t="shared" si="21"/>
        <v>-50919.38087282276</v>
      </c>
      <c r="AL72" s="207">
        <f t="shared" si="21"/>
        <v>-52614.003349481325</v>
      </c>
      <c r="AM72" s="207">
        <f t="shared" si="21"/>
        <v>-54379.79997015954</v>
      </c>
      <c r="AN72" s="207">
        <f t="shared" si="21"/>
        <v>-56219.760048906246</v>
      </c>
      <c r="AO72" s="207">
        <f t="shared" si="21"/>
        <v>-58136.998450960309</v>
      </c>
      <c r="AP72" s="207">
        <f>AP70+AP71</f>
        <v>-60134.760865900651</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335949.95000000007</v>
      </c>
      <c r="C75" s="205">
        <f t="shared" si="24"/>
        <v>-25665.807637443704</v>
      </c>
      <c r="D75" s="205">
        <f>D68</f>
        <v>-26188.782158216338</v>
      </c>
      <c r="E75" s="205">
        <f t="shared" si="24"/>
        <v>-26733.721608861426</v>
      </c>
      <c r="F75" s="205">
        <f t="shared" si="24"/>
        <v>-27301.548516433606</v>
      </c>
      <c r="G75" s="205">
        <f t="shared" si="24"/>
        <v>-27893.224154123818</v>
      </c>
      <c r="H75" s="205">
        <f t="shared" si="24"/>
        <v>-28509.75016859702</v>
      </c>
      <c r="I75" s="205">
        <f t="shared" si="24"/>
        <v>-29152.170275678094</v>
      </c>
      <c r="J75" s="205">
        <f t="shared" si="24"/>
        <v>-29821.572027256574</v>
      </c>
      <c r="K75" s="205">
        <f t="shared" si="24"/>
        <v>-30519.088652401355</v>
      </c>
      <c r="L75" s="205">
        <f t="shared" si="24"/>
        <v>-31245.900975802215</v>
      </c>
      <c r="M75" s="205">
        <f t="shared" si="24"/>
        <v>-32003.239416785909</v>
      </c>
      <c r="N75" s="205">
        <f t="shared" si="24"/>
        <v>-32792.386072290916</v>
      </c>
      <c r="O75" s="205">
        <f t="shared" si="24"/>
        <v>-33614.676887327136</v>
      </c>
      <c r="P75" s="205">
        <f t="shared" si="24"/>
        <v>-34471.503916594877</v>
      </c>
      <c r="Q75" s="205">
        <f t="shared" si="24"/>
        <v>-35364.317681091859</v>
      </c>
      <c r="R75" s="205">
        <f t="shared" si="24"/>
        <v>-36294.629623697714</v>
      </c>
      <c r="S75" s="205">
        <f t="shared" si="24"/>
        <v>-37264.014667893018</v>
      </c>
      <c r="T75" s="205">
        <f t="shared" si="24"/>
        <v>-38274.113883944527</v>
      </c>
      <c r="U75" s="205">
        <f t="shared" si="24"/>
        <v>-39326.637267070204</v>
      </c>
      <c r="V75" s="205">
        <f t="shared" si="24"/>
        <v>-40423.36663228715</v>
      </c>
      <c r="W75" s="205">
        <f t="shared" si="24"/>
        <v>-41566.158630843209</v>
      </c>
      <c r="X75" s="205">
        <f t="shared" si="24"/>
        <v>-42756.947893338627</v>
      </c>
      <c r="Y75" s="205">
        <f t="shared" si="24"/>
        <v>-43997.750304858848</v>
      </c>
      <c r="Z75" s="205">
        <f t="shared" si="24"/>
        <v>-45290.666417662927</v>
      </c>
      <c r="AA75" s="205">
        <f t="shared" si="24"/>
        <v>-46637.885007204772</v>
      </c>
      <c r="AB75" s="205">
        <f t="shared" si="24"/>
        <v>-48041.68677750737</v>
      </c>
      <c r="AC75" s="205">
        <f t="shared" si="24"/>
        <v>-49504.448222162682</v>
      </c>
      <c r="AD75" s="205">
        <f t="shared" si="24"/>
        <v>-51028.645647493518</v>
      </c>
      <c r="AE75" s="205">
        <f t="shared" si="24"/>
        <v>-52616.859364688251</v>
      </c>
      <c r="AF75" s="205">
        <f t="shared" si="24"/>
        <v>-54271.778058005155</v>
      </c>
      <c r="AG75" s="205">
        <f t="shared" si="24"/>
        <v>-55996.203336441373</v>
      </c>
      <c r="AH75" s="205">
        <f t="shared" si="24"/>
        <v>-57793.05447657191</v>
      </c>
      <c r="AI75" s="205">
        <f t="shared" si="24"/>
        <v>-59665.373364587926</v>
      </c>
      <c r="AJ75" s="205">
        <f t="shared" si="24"/>
        <v>-61616.329645900616</v>
      </c>
      <c r="AK75" s="205">
        <f t="shared" si="24"/>
        <v>-63649.226091028453</v>
      </c>
      <c r="AL75" s="205">
        <f t="shared" si="24"/>
        <v>-65767.504186851656</v>
      </c>
      <c r="AM75" s="205">
        <f t="shared" si="24"/>
        <v>-67974.749962699425</v>
      </c>
      <c r="AN75" s="205">
        <f t="shared" si="24"/>
        <v>-70274.700061132811</v>
      </c>
      <c r="AO75" s="205">
        <f t="shared" si="24"/>
        <v>-72671.24806370039</v>
      </c>
      <c r="AP75" s="205">
        <f>AP68</f>
        <v>-75168.451082375817</v>
      </c>
    </row>
    <row r="76" spans="1:45" x14ac:dyDescent="0.2">
      <c r="A76" s="206" t="s">
        <v>294</v>
      </c>
      <c r="B76" s="202">
        <f t="shared" ref="B76:AO76" si="25">-B67</f>
        <v>0</v>
      </c>
      <c r="C76" s="202">
        <f>-C67</f>
        <v>13214.033333333335</v>
      </c>
      <c r="D76" s="202">
        <f t="shared" si="25"/>
        <v>13214.033333333335</v>
      </c>
      <c r="E76" s="202">
        <f t="shared" si="25"/>
        <v>13214.033333333335</v>
      </c>
      <c r="F76" s="202">
        <f>-C67</f>
        <v>13214.033333333335</v>
      </c>
      <c r="G76" s="202">
        <f t="shared" si="25"/>
        <v>13214.033333333335</v>
      </c>
      <c r="H76" s="202">
        <f t="shared" si="25"/>
        <v>13214.033333333335</v>
      </c>
      <c r="I76" s="202">
        <f t="shared" si="25"/>
        <v>13214.033333333335</v>
      </c>
      <c r="J76" s="202">
        <f t="shared" si="25"/>
        <v>13214.033333333335</v>
      </c>
      <c r="K76" s="202">
        <f t="shared" si="25"/>
        <v>13214.033333333335</v>
      </c>
      <c r="L76" s="202">
        <f>-L67</f>
        <v>13214.033333333335</v>
      </c>
      <c r="M76" s="202">
        <f>-M67</f>
        <v>13214.033333333335</v>
      </c>
      <c r="N76" s="202">
        <f t="shared" si="25"/>
        <v>13214.033333333335</v>
      </c>
      <c r="O76" s="202">
        <f t="shared" si="25"/>
        <v>13214.033333333335</v>
      </c>
      <c r="P76" s="202">
        <f t="shared" si="25"/>
        <v>13214.033333333335</v>
      </c>
      <c r="Q76" s="202">
        <f t="shared" si="25"/>
        <v>13214.033333333335</v>
      </c>
      <c r="R76" s="202">
        <f t="shared" si="25"/>
        <v>13214.033333333335</v>
      </c>
      <c r="S76" s="202">
        <f t="shared" si="25"/>
        <v>13214.033333333335</v>
      </c>
      <c r="T76" s="202">
        <f t="shared" si="25"/>
        <v>13214.033333333335</v>
      </c>
      <c r="U76" s="202">
        <f t="shared" si="25"/>
        <v>13214.033333333335</v>
      </c>
      <c r="V76" s="202">
        <f t="shared" si="25"/>
        <v>13214.033333333335</v>
      </c>
      <c r="W76" s="202">
        <f t="shared" si="25"/>
        <v>13214.033333333335</v>
      </c>
      <c r="X76" s="202">
        <f t="shared" si="25"/>
        <v>13214.033333333335</v>
      </c>
      <c r="Y76" s="202">
        <f t="shared" si="25"/>
        <v>13214.033333333335</v>
      </c>
      <c r="Z76" s="202">
        <f t="shared" si="25"/>
        <v>13214.033333333335</v>
      </c>
      <c r="AA76" s="202">
        <f t="shared" si="25"/>
        <v>13214.033333333335</v>
      </c>
      <c r="AB76" s="202">
        <f t="shared" si="25"/>
        <v>13214.033333333335</v>
      </c>
      <c r="AC76" s="202">
        <f t="shared" si="25"/>
        <v>13214.033333333335</v>
      </c>
      <c r="AD76" s="202">
        <f t="shared" si="25"/>
        <v>13214.033333333335</v>
      </c>
      <c r="AE76" s="202">
        <f t="shared" si="25"/>
        <v>13214.033333333335</v>
      </c>
      <c r="AF76" s="202">
        <f t="shared" si="25"/>
        <v>13214.033333333335</v>
      </c>
      <c r="AG76" s="202">
        <f t="shared" si="25"/>
        <v>13214.033333333335</v>
      </c>
      <c r="AH76" s="202">
        <f t="shared" si="25"/>
        <v>13214.033333333335</v>
      </c>
      <c r="AI76" s="202">
        <f t="shared" si="25"/>
        <v>13214.033333333335</v>
      </c>
      <c r="AJ76" s="202">
        <f t="shared" si="25"/>
        <v>13214.033333333335</v>
      </c>
      <c r="AK76" s="202">
        <f t="shared" si="25"/>
        <v>13214.033333333335</v>
      </c>
      <c r="AL76" s="202">
        <f t="shared" si="25"/>
        <v>13214.033333333335</v>
      </c>
      <c r="AM76" s="202">
        <f t="shared" si="25"/>
        <v>13214.033333333335</v>
      </c>
      <c r="AN76" s="202">
        <f t="shared" si="25"/>
        <v>13214.033333333335</v>
      </c>
      <c r="AO76" s="202">
        <f t="shared" si="25"/>
        <v>13214.033333333335</v>
      </c>
      <c r="AP76" s="202">
        <f>-AP67</f>
        <v>13214.033333333335</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-67189.99000000002</v>
      </c>
      <c r="C78" s="202">
        <f>IF(SUM($B$71:C71)+SUM($A$78:B78)&gt;0,0,SUM($B$71:C71)-SUM($A$78:B78))</f>
        <v>5133.1615274887445</v>
      </c>
      <c r="D78" s="202">
        <f>IF(SUM($B$71:D71)+SUM($A$78:C78)&gt;0,0,SUM($B$71:D71)-SUM($A$78:C78))</f>
        <v>5237.756431643269</v>
      </c>
      <c r="E78" s="202">
        <f>IF(SUM($B$71:E71)+SUM($A$78:D78)&gt;0,0,SUM($B$71:E71)-SUM($A$78:D78))</f>
        <v>5346.744321772283</v>
      </c>
      <c r="F78" s="202">
        <f>IF(SUM($B$71:F71)+SUM($A$78:E78)&gt;0,0,SUM($B$71:F71)-SUM($A$78:E78))</f>
        <v>5460.3097032867227</v>
      </c>
      <c r="G78" s="202">
        <f>IF(SUM($B$71:G71)+SUM($A$78:F78)&gt;0,0,SUM($B$71:G71)-SUM($A$78:F78))</f>
        <v>5578.6448308247636</v>
      </c>
      <c r="H78" s="202">
        <f>IF(SUM($B$71:H71)+SUM($A$78:G78)&gt;0,0,SUM($B$71:H71)-SUM($A$78:G78))</f>
        <v>5701.950033719404</v>
      </c>
      <c r="I78" s="202">
        <f>IF(SUM($B$71:I71)+SUM($A$78:H78)&gt;0,0,SUM($B$71:I71)-SUM($A$78:H78))</f>
        <v>5830.4340551356181</v>
      </c>
      <c r="J78" s="202">
        <f>IF(SUM($B$71:J71)+SUM($A$78:I78)&gt;0,0,SUM($B$71:J71)-SUM($A$78:I78))</f>
        <v>5964.3144054513141</v>
      </c>
      <c r="K78" s="202">
        <f>IF(SUM($B$71:K71)+SUM($A$78:J78)&gt;0,0,SUM($B$71:K71)-SUM($A$78:J78))</f>
        <v>6103.8177304802703</v>
      </c>
      <c r="L78" s="202">
        <f>IF(SUM($B$71:L71)+SUM($A$78:K78)&gt;0,0,SUM($B$71:L71)-SUM($A$78:K78))</f>
        <v>6249.180195160443</v>
      </c>
      <c r="M78" s="202">
        <f>IF(SUM($B$71:M71)+SUM($A$78:L78)&gt;0,0,SUM($B$71:M71)-SUM($A$78:L78))</f>
        <v>6400.6478833571819</v>
      </c>
      <c r="N78" s="202">
        <f>IF(SUM($B$71:N71)+SUM($A$78:M78)&gt;0,0,SUM($B$71:N71)-SUM($A$78:M78))</f>
        <v>6558.4772144581839</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-2241.3193747398691</v>
      </c>
      <c r="D79" s="202">
        <f>IF(((SUM($B$59:D59)+SUM($B$61:D64))+SUM($B$81:D81))&lt;0,((SUM($B$59:D59)+SUM($B$61:D64))+SUM($B$81:D81))*0.18-SUM($A$79:C79),IF(SUM($B$79:C79)&lt;0,0-SUM($B$79:C79),0))</f>
        <v>-2335.4547884789331</v>
      </c>
      <c r="E79" s="202">
        <f>IF(((SUM($B$59:E59)+SUM($B$61:E64))+SUM($B$81:E81))&lt;0,((SUM($B$59:E59)+SUM($B$61:E64))+SUM($B$81:E81))*0.18-SUM($A$79:D79),IF(SUM($B$79:D79)&lt;0,0-SUM($B$79:D79),0))</f>
        <v>-2433.5438895950647</v>
      </c>
      <c r="F79" s="202">
        <f>IF(((SUM($B$59:F59)+SUM($B$61:F64))+SUM($B$81:F81))&lt;0,((SUM($B$59:F59)+SUM($B$61:F64))+SUM($B$81:F81))*0.18-SUM($A$79:E79),IF(SUM($B$79:E79)&lt;0,0-SUM($B$79:E79),0))</f>
        <v>-2535.7527329580435</v>
      </c>
      <c r="G79" s="202">
        <f>IF(((SUM($B$59:G59)+SUM($B$61:G64))+SUM($B$81:G81))&lt;0,((SUM($B$59:G59)+SUM($B$61:G64))+SUM($B$81:G81))*0.18-SUM($A$79:F79),IF(SUM($B$79:F79)&lt;0,0-SUM($B$79:F79),0))</f>
        <v>-2642.254347742286</v>
      </c>
      <c r="H79" s="202">
        <f>IF(((SUM($B$59:H59)+SUM($B$61:H64))+SUM($B$81:H81))&lt;0,((SUM($B$59:H59)+SUM($B$61:H64))+SUM($B$81:H81))*0.18-SUM($A$79:G79),IF(SUM($B$79:G79)&lt;0,0-SUM($B$79:G79),0))</f>
        <v>-2753.2290303474674</v>
      </c>
      <c r="I79" s="202">
        <f>IF(((SUM($B$59:I59)+SUM($B$61:I64))+SUM($B$81:I81))&lt;0,((SUM($B$59:I59)+SUM($B$61:I64))+SUM($B$81:I81))*0.18-SUM($A$79:H79),IF(SUM($B$79:H79)&lt;0,0-SUM($B$79:H79),0))</f>
        <v>-2868.8646496220608</v>
      </c>
      <c r="J79" s="202">
        <f>IF(((SUM($B$59:J59)+SUM($B$61:J64))+SUM($B$81:J81))&lt;0,((SUM($B$59:J59)+SUM($B$61:J64))+SUM($B$81:J81))*0.18-SUM($A$79:I79),IF(SUM($B$79:I79)&lt;0,0-SUM($B$79:I79),0))</f>
        <v>-2989.3569649061792</v>
      </c>
      <c r="K79" s="202">
        <f>IF(((SUM($B$59:K59)+SUM($B$61:K64))+SUM($B$81:K81))&lt;0,((SUM($B$59:K59)+SUM($B$61:K64))+SUM($B$81:K81))*0.18-SUM($A$79:J79),IF(SUM($B$79:J79)&lt;0,0-SUM($B$79:J79),0))</f>
        <v>-3114.9099574322427</v>
      </c>
      <c r="L79" s="202">
        <f>IF(((SUM($B$59:L59)+SUM($B$61:L64))+SUM($B$81:L81))&lt;0,((SUM($B$59:L59)+SUM($B$61:L64))+SUM($B$81:L81))*0.18-SUM($A$79:K79),IF(SUM($B$79:K79)&lt;0,0-SUM($B$79:K79),0))</f>
        <v>-3245.7361756444006</v>
      </c>
      <c r="M79" s="202">
        <f>IF(((SUM($B$59:M59)+SUM($B$61:M64))+SUM($B$81:M81))&lt;0,((SUM($B$59:M59)+SUM($B$61:M64))+SUM($B$81:M81))*0.18-SUM($A$79:L79),IF(SUM($B$79:L79)&lt;0,0-SUM($B$79:L79),0))</f>
        <v>-3382.0570950214606</v>
      </c>
      <c r="N79" s="202">
        <f>IF(((SUM($B$59:N59)+SUM($B$61:N64))+SUM($B$81:N81))&lt;0,((SUM($B$59:N59)+SUM($B$61:N64))+SUM($B$81:N81))*0.18-SUM($A$79:M79),IF(SUM($B$79:M79)&lt;0,0-SUM($B$79:M79),0))</f>
        <v>-3524.1034930123642</v>
      </c>
      <c r="O79" s="202">
        <f>IF(((SUM($B$59:O59)+SUM($B$61:O64))+SUM($B$81:O81))&lt;0,((SUM($B$59:O59)+SUM($B$61:O64))+SUM($B$81:O81))*0.18-SUM($A$79:N79),IF(SUM($B$79:N79)&lt;0,0-SUM($B$79:N79),0))</f>
        <v>-3672.1158397188847</v>
      </c>
      <c r="P79" s="202">
        <f>IF(((SUM($B$59:P59)+SUM($B$61:P64))+SUM($B$81:P81))&lt;0,((SUM($B$59:P59)+SUM($B$61:P64))+SUM($B$81:P81))*0.18-SUM($A$79:O79),IF(SUM($B$79:O79)&lt;0,0-SUM($B$79:O79),0))</f>
        <v>-3826.3447049870811</v>
      </c>
      <c r="Q79" s="202">
        <f>IF(((SUM($B$59:Q59)+SUM($B$61:Q64))+SUM($B$81:Q81))&lt;0,((SUM($B$59:Q59)+SUM($B$61:Q64))+SUM($B$81:Q81))*0.18-SUM($A$79:P79),IF(SUM($B$79:P79)&lt;0,0-SUM($B$79:P79),0))</f>
        <v>-3987.0511825965295</v>
      </c>
      <c r="R79" s="202">
        <f>IF(((SUM($B$59:R59)+SUM($B$61:R64))+SUM($B$81:R81))&lt;0,((SUM($B$59:R59)+SUM($B$61:R64))+SUM($B$81:R81))*0.18-SUM($A$79:Q79),IF(SUM($B$79:Q79)&lt;0,0-SUM($B$79:Q79),0))</f>
        <v>-4154.507332265588</v>
      </c>
      <c r="S79" s="202">
        <f>IF(((SUM($B$59:S59)+SUM($B$61:S64))+SUM($B$81:S81))&lt;0,((SUM($B$59:S59)+SUM($B$61:S64))+SUM($B$81:S81))*0.18-SUM($A$79:R79),IF(SUM($B$79:R79)&lt;0,0-SUM($B$79:R79),0))</f>
        <v>-4328.9966402207428</v>
      </c>
      <c r="T79" s="202">
        <f>IF(((SUM($B$59:T59)+SUM($B$61:T64))+SUM($B$81:T81))&lt;0,((SUM($B$59:T59)+SUM($B$61:T64))+SUM($B$81:T81))*0.18-SUM($A$79:S79),IF(SUM($B$79:S79)&lt;0,0-SUM($B$79:S79),0))</f>
        <v>-4510.8144991100125</v>
      </c>
      <c r="U79" s="202">
        <f>IF(((SUM($B$59:U59)+SUM($B$61:U64))+SUM($B$81:U81))&lt;0,((SUM($B$59:U59)+SUM($B$61:U64))+SUM($B$81:U81))*0.18-SUM($A$79:T79),IF(SUM($B$79:T79)&lt;0,0-SUM($B$79:T79),0))</f>
        <v>-4700.2687080726319</v>
      </c>
      <c r="V79" s="202">
        <f>IF(((SUM($B$59:V59)+SUM($B$61:V64))+SUM($B$81:V81))&lt;0,((SUM($B$59:V59)+SUM($B$61:V64))+SUM($B$81:V81))*0.18-SUM($A$79:U79),IF(SUM($B$79:U79)&lt;0,0-SUM($B$79:U79),0))</f>
        <v>-4897.6799938116892</v>
      </c>
      <c r="W79" s="202">
        <f>IF(((SUM($B$59:W59)+SUM($B$61:W64))+SUM($B$81:W81))&lt;0,((SUM($B$59:W59)+SUM($B$61:W64))+SUM($B$81:W81))*0.18-SUM($A$79:V79),IF(SUM($B$79:V79)&lt;0,0-SUM($B$79:V79),0))</f>
        <v>-5103.3825535517826</v>
      </c>
      <c r="X79" s="202">
        <f>IF(((SUM($B$59:X59)+SUM($B$61:X64))+SUM($B$81:X81))&lt;0,((SUM($B$59:X59)+SUM($B$61:X64))+SUM($B$81:X81))*0.18-SUM($A$79:W79),IF(SUM($B$79:W79)&lt;0,0-SUM($B$79:W79),0))</f>
        <v>-5317.7246208009601</v>
      </c>
      <c r="Y79" s="202">
        <f>IF(((SUM($B$59:Y59)+SUM($B$61:Y64))+SUM($B$81:Y81))&lt;0,((SUM($B$59:Y59)+SUM($B$61:Y64))+SUM($B$81:Y81))*0.18-SUM($A$79:X79),IF(SUM($B$79:X79)&lt;0,0-SUM($B$79:X79),0))</f>
        <v>-5541.0690548745915</v>
      </c>
      <c r="Z79" s="202">
        <f>IF(((SUM($B$59:Z59)+SUM($B$61:Z64))+SUM($B$81:Z81))&lt;0,((SUM($B$59:Z59)+SUM($B$61:Z64))+SUM($B$81:Z81))*0.18-SUM($A$79:Y79),IF(SUM($B$79:Y79)&lt;0,0-SUM($B$79:Y79),0))</f>
        <v>-5773.7939551793243</v>
      </c>
      <c r="AA79" s="202">
        <f>IF(((SUM($B$59:AA59)+SUM($B$61:AA64))+SUM($B$81:AA81))&lt;0,((SUM($B$59:AA59)+SUM($B$61:AA64))+SUM($B$81:AA81))*0.18-SUM($A$79:Z79),IF(SUM($B$79:Z79)&lt;0,0-SUM($B$79:Z79),0))</f>
        <v>-6016.293301296857</v>
      </c>
      <c r="AB79" s="202">
        <f>IF(((SUM($B$59:AB59)+SUM($B$61:AB64))+SUM($B$81:AB81))&lt;0,((SUM($B$59:AB59)+SUM($B$61:AB64))+SUM($B$81:AB81))*0.18-SUM($A$79:AA79),IF(SUM($B$79:AA79)&lt;0,0-SUM($B$79:AA79),0))</f>
        <v>-6268.9776199513144</v>
      </c>
      <c r="AC79" s="202">
        <f>IF(((SUM($B$59:AC59)+SUM($B$61:AC64))+SUM($B$81:AC81))&lt;0,((SUM($B$59:AC59)+SUM($B$61:AC64))+SUM($B$81:AC81))*0.18-SUM($A$79:AB79),IF(SUM($B$79:AB79)&lt;0,0-SUM($B$79:AB79),0))</f>
        <v>-6532.2746799892629</v>
      </c>
      <c r="AD79" s="202">
        <f>IF(((SUM($B$59:AD59)+SUM($B$61:AD64))+SUM($B$81:AD81))&lt;0,((SUM($B$59:AD59)+SUM($B$61:AD64))+SUM($B$81:AD81))*0.18-SUM($A$79:AC79),IF(SUM($B$79:AC79)&lt;0,0-SUM($B$79:AC79),0))</f>
        <v>-6806.6302165488451</v>
      </c>
      <c r="AE79" s="202">
        <f>IF(((SUM($B$59:AE59)+SUM($B$61:AE64))+SUM($B$81:AE81))&lt;0,((SUM($B$59:AE59)+SUM($B$61:AE64))+SUM($B$81:AE81))*0.18-SUM($A$79:AD79),IF(SUM($B$79:AD79)&lt;0,0-SUM($B$79:AD79),0))</f>
        <v>-7092.5086856438866</v>
      </c>
      <c r="AF79" s="202">
        <f>IF(((SUM($B$59:AF59)+SUM($B$61:AF64))+SUM($B$81:AF81))&lt;0,((SUM($B$59:AF59)+SUM($B$61:AF64))+SUM($B$81:AF81))*0.18-SUM($A$79:AE79),IF(SUM($B$79:AE79)&lt;0,0-SUM($B$79:AE79),0))</f>
        <v>-7390.3940504409256</v>
      </c>
      <c r="AG79" s="202">
        <f>IF(((SUM($B$59:AG59)+SUM($B$61:AG64))+SUM($B$81:AG81))&lt;0,((SUM($B$59:AG59)+SUM($B$61:AG64))+SUM($B$81:AG81))*0.18-SUM($A$79:AF79),IF(SUM($B$79:AF79)&lt;0,0-SUM($B$79:AF79),0))</f>
        <v>-7700.790600559485</v>
      </c>
      <c r="AH79" s="202">
        <f>IF(((SUM($B$59:AH59)+SUM($B$61:AH64))+SUM($B$81:AH81))&lt;0,((SUM($B$59:AH59)+SUM($B$61:AH64))+SUM($B$81:AH81))*0.18-SUM($A$79:AG79),IF(SUM($B$79:AG79)&lt;0,0-SUM($B$79:AG79),0))</f>
        <v>-8024.2238057829381</v>
      </c>
      <c r="AI79" s="202">
        <f>IF(((SUM($B$59:AI59)+SUM($B$61:AI64))+SUM($B$81:AI81))&lt;0,((SUM($B$59:AI59)+SUM($B$61:AI64))+SUM($B$81:AI81))*0.18-SUM($A$79:AH79),IF(SUM($B$79:AH79)&lt;0,0-SUM($B$79:AH79),0))</f>
        <v>-8361.2412056258181</v>
      </c>
      <c r="AJ79" s="202">
        <f>IF(((SUM($B$59:AJ59)+SUM($B$61:AJ64))+SUM($B$81:AJ81))&lt;0,((SUM($B$59:AJ59)+SUM($B$61:AJ64))+SUM($B$81:AJ81))*0.18-SUM($A$79:AI79),IF(SUM($B$79:AI79)&lt;0,0-SUM($B$79:AI79),0))</f>
        <v>-8712.4133362621069</v>
      </c>
      <c r="AK79" s="202">
        <f>IF(((SUM($B$59:AK59)+SUM($B$61:AK64))+SUM($B$81:AK81))&lt;0,((SUM($B$59:AK59)+SUM($B$61:AK64))+SUM($B$81:AK81))*0.18-SUM($A$79:AJ79),IF(SUM($B$79:AJ79)&lt;0,0-SUM($B$79:AJ79),0))</f>
        <v>-9078.3346963851072</v>
      </c>
      <c r="AL79" s="202">
        <f>IF(((SUM($B$59:AL59)+SUM($B$61:AL64))+SUM($B$81:AL81))&lt;0,((SUM($B$59:AL59)+SUM($B$61:AL64))+SUM($B$81:AL81))*0.18-SUM($A$79:AK79),IF(SUM($B$79:AK79)&lt;0,0-SUM($B$79:AK79),0))</f>
        <v>-9459.6247536333103</v>
      </c>
      <c r="AM79" s="202">
        <f>IF(((SUM($B$59:AM59)+SUM($B$61:AM64))+SUM($B$81:AM81))&lt;0,((SUM($B$59:AM59)+SUM($B$61:AM64))+SUM($B$81:AM81))*0.18-SUM($A$79:AL79),IF(SUM($B$79:AL79)&lt;0,0-SUM($B$79:AL79),0))</f>
        <v>-9856.9289932859247</v>
      </c>
      <c r="AN79" s="202">
        <f>IF(((SUM($B$59:AN59)+SUM($B$61:AN64))+SUM($B$81:AN81))&lt;0,((SUM($B$59:AN59)+SUM($B$61:AN64))+SUM($B$81:AN81))*0.18-SUM($A$79:AM79),IF(SUM($B$79:AM79)&lt;0,0-SUM($B$79:AM79),0))</f>
        <v>-10270.92001100388</v>
      </c>
      <c r="AO79" s="202">
        <f>IF(((SUM($B$59:AO59)+SUM($B$61:AO64))+SUM($B$81:AO81))&lt;0,((SUM($B$59:AO59)+SUM($B$61:AO64))+SUM($B$81:AO81))*0.18-SUM($A$79:AN79),IF(SUM($B$79:AN79)&lt;0,0-SUM($B$79:AN79),0))</f>
        <v>-10702.298651466088</v>
      </c>
      <c r="AP79" s="202">
        <f>IF(((SUM($B$59:AP59)+SUM($B$61:AP64))+SUM($B$81:AP81))&lt;0,((SUM($B$59:AP59)+SUM($B$61:AP64))+SUM($B$81:AP81))*0.18-SUM($A$79:AO79),IF(SUM($B$79:AO79)&lt;0,0-SUM($B$79:AO79),0))</f>
        <v>-11151.795194827631</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-335950.00000000006</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-335950.00000000006</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-67190.048999999999</v>
      </c>
      <c r="C83" s="205">
        <f t="shared" ref="C83:V83" si="29">SUM(C75:C82)</f>
        <v>-9559.9321513614941</v>
      </c>
      <c r="D83" s="205">
        <f t="shared" si="29"/>
        <v>-10072.447181718668</v>
      </c>
      <c r="E83" s="205">
        <f t="shared" si="29"/>
        <v>-10606.487843350873</v>
      </c>
      <c r="F83" s="205">
        <f t="shared" si="29"/>
        <v>-11162.958212771591</v>
      </c>
      <c r="G83" s="205">
        <f t="shared" si="29"/>
        <v>-11742.800337708006</v>
      </c>
      <c r="H83" s="205">
        <f t="shared" si="29"/>
        <v>-12346.995831891749</v>
      </c>
      <c r="I83" s="205">
        <f t="shared" si="29"/>
        <v>-12976.567536831202</v>
      </c>
      <c r="J83" s="205">
        <f t="shared" si="29"/>
        <v>-13632.581253378106</v>
      </c>
      <c r="K83" s="205">
        <f t="shared" si="29"/>
        <v>-14316.147546019994</v>
      </c>
      <c r="L83" s="205">
        <f t="shared" si="29"/>
        <v>-15028.42362295284</v>
      </c>
      <c r="M83" s="205">
        <f t="shared" si="29"/>
        <v>-15770.615295116855</v>
      </c>
      <c r="N83" s="205">
        <f t="shared" si="29"/>
        <v>-16543.979017511763</v>
      </c>
      <c r="O83" s="205">
        <f t="shared" si="29"/>
        <v>-24072.759393712688</v>
      </c>
      <c r="P83" s="205">
        <f t="shared" si="29"/>
        <v>-25083.815288248625</v>
      </c>
      <c r="Q83" s="205">
        <f t="shared" si="29"/>
        <v>-26137.335530355056</v>
      </c>
      <c r="R83" s="205">
        <f t="shared" si="29"/>
        <v>-27235.103622629969</v>
      </c>
      <c r="S83" s="205">
        <f t="shared" si="29"/>
        <v>-28378.977974780428</v>
      </c>
      <c r="T83" s="205">
        <f t="shared" si="29"/>
        <v>-29570.895049721206</v>
      </c>
      <c r="U83" s="205">
        <f t="shared" si="29"/>
        <v>-30812.872641809503</v>
      </c>
      <c r="V83" s="205">
        <f t="shared" si="29"/>
        <v>-32107.013292765507</v>
      </c>
      <c r="W83" s="205">
        <f>SUM(W75:W82)</f>
        <v>-33455.507851061659</v>
      </c>
      <c r="X83" s="205">
        <f>SUM(X75:X82)</f>
        <v>-34860.639180806254</v>
      </c>
      <c r="Y83" s="205">
        <f>SUM(Y75:Y82)</f>
        <v>-36324.786026400106</v>
      </c>
      <c r="Z83" s="205">
        <f>SUM(Z75:Z82)</f>
        <v>-37850.427039508919</v>
      </c>
      <c r="AA83" s="205">
        <f t="shared" ref="AA83:AP83" si="30">SUM(AA75:AA82)</f>
        <v>-39440.144975168296</v>
      </c>
      <c r="AB83" s="205">
        <f t="shared" si="30"/>
        <v>-41096.631064125351</v>
      </c>
      <c r="AC83" s="205">
        <f t="shared" si="30"/>
        <v>-42822.689568818612</v>
      </c>
      <c r="AD83" s="205">
        <f t="shared" si="30"/>
        <v>-44621.242530709031</v>
      </c>
      <c r="AE83" s="205">
        <f t="shared" si="30"/>
        <v>-46495.334716998805</v>
      </c>
      <c r="AF83" s="205">
        <f t="shared" si="30"/>
        <v>-48448.138775112748</v>
      </c>
      <c r="AG83" s="205">
        <f t="shared" si="30"/>
        <v>-50482.960603667525</v>
      </c>
      <c r="AH83" s="205">
        <f t="shared" si="30"/>
        <v>-52603.244949021515</v>
      </c>
      <c r="AI83" s="205">
        <f t="shared" si="30"/>
        <v>-54812.581236880411</v>
      </c>
      <c r="AJ83" s="205">
        <f t="shared" si="30"/>
        <v>-57114.70964882939</v>
      </c>
      <c r="AK83" s="205">
        <f t="shared" si="30"/>
        <v>-59513.527454080227</v>
      </c>
      <c r="AL83" s="205">
        <f t="shared" si="30"/>
        <v>-62013.095607151634</v>
      </c>
      <c r="AM83" s="205">
        <f t="shared" si="30"/>
        <v>-64617.645622652017</v>
      </c>
      <c r="AN83" s="205">
        <f t="shared" si="30"/>
        <v>-67331.586738803366</v>
      </c>
      <c r="AO83" s="205">
        <f t="shared" si="30"/>
        <v>-70159.513381833152</v>
      </c>
      <c r="AP83" s="205">
        <f t="shared" si="30"/>
        <v>-73106.212943870109</v>
      </c>
    </row>
    <row r="84" spans="1:45" ht="14.25" x14ac:dyDescent="0.2">
      <c r="A84" s="314" t="s">
        <v>549</v>
      </c>
      <c r="B84" s="205">
        <f>SUM($B$83:B83)</f>
        <v>-67190.048999999999</v>
      </c>
      <c r="C84" s="205">
        <f>SUM($B$83:C83)</f>
        <v>-76749.981151361499</v>
      </c>
      <c r="D84" s="205">
        <f>SUM($B$83:D83)</f>
        <v>-86822.42833308017</v>
      </c>
      <c r="E84" s="205">
        <f>SUM($B$83:E83)</f>
        <v>-97428.916176431041</v>
      </c>
      <c r="F84" s="205">
        <f>SUM($B$83:F83)</f>
        <v>-108591.87438920263</v>
      </c>
      <c r="G84" s="205">
        <f>SUM($B$83:G83)</f>
        <v>-120334.67472691063</v>
      </c>
      <c r="H84" s="205">
        <f>SUM($B$83:H83)</f>
        <v>-132681.67055880238</v>
      </c>
      <c r="I84" s="205">
        <f>SUM($B$83:I83)</f>
        <v>-145658.23809563357</v>
      </c>
      <c r="J84" s="205">
        <f>SUM($B$83:J83)</f>
        <v>-159290.81934901167</v>
      </c>
      <c r="K84" s="205">
        <f>SUM($B$83:K83)</f>
        <v>-173606.96689503166</v>
      </c>
      <c r="L84" s="205">
        <f>SUM($B$83:L83)</f>
        <v>-188635.39051798449</v>
      </c>
      <c r="M84" s="205">
        <f>SUM($B$83:M83)</f>
        <v>-204406.00581310134</v>
      </c>
      <c r="N84" s="205">
        <f>SUM($B$83:N83)</f>
        <v>-220949.9848306131</v>
      </c>
      <c r="O84" s="205">
        <f>SUM($B$83:O83)</f>
        <v>-245022.74422432578</v>
      </c>
      <c r="P84" s="205">
        <f>SUM($B$83:P83)</f>
        <v>-270106.5595125744</v>
      </c>
      <c r="Q84" s="205">
        <f>SUM($B$83:Q83)</f>
        <v>-296243.89504292945</v>
      </c>
      <c r="R84" s="205">
        <f>SUM($B$83:R83)</f>
        <v>-323478.9986655594</v>
      </c>
      <c r="S84" s="205">
        <f>SUM($B$83:S83)</f>
        <v>-351857.97664033982</v>
      </c>
      <c r="T84" s="205">
        <f>SUM($B$83:T83)</f>
        <v>-381428.87169006106</v>
      </c>
      <c r="U84" s="205">
        <f>SUM($B$83:U83)</f>
        <v>-412241.74433187058</v>
      </c>
      <c r="V84" s="205">
        <f>SUM($B$83:V83)</f>
        <v>-444348.75762463605</v>
      </c>
      <c r="W84" s="205">
        <f>SUM($B$83:W83)</f>
        <v>-477804.2654756977</v>
      </c>
      <c r="X84" s="205">
        <f>SUM($B$83:X83)</f>
        <v>-512664.90465650393</v>
      </c>
      <c r="Y84" s="205">
        <f>SUM($B$83:Y83)</f>
        <v>-548989.6906829041</v>
      </c>
      <c r="Z84" s="205">
        <f>SUM($B$83:Z83)</f>
        <v>-586840.11772241304</v>
      </c>
      <c r="AA84" s="205">
        <f>SUM($B$83:AA83)</f>
        <v>-626280.26269758132</v>
      </c>
      <c r="AB84" s="205">
        <f>SUM($B$83:AB83)</f>
        <v>-667376.89376170665</v>
      </c>
      <c r="AC84" s="205">
        <f>SUM($B$83:AC83)</f>
        <v>-710199.58333052532</v>
      </c>
      <c r="AD84" s="205">
        <f>SUM($B$83:AD83)</f>
        <v>-754820.82586123433</v>
      </c>
      <c r="AE84" s="205">
        <f>SUM($B$83:AE83)</f>
        <v>-801316.16057823319</v>
      </c>
      <c r="AF84" s="205">
        <f>SUM($B$83:AF83)</f>
        <v>-849764.299353346</v>
      </c>
      <c r="AG84" s="205">
        <f>SUM($B$83:AG83)</f>
        <v>-900247.25995701354</v>
      </c>
      <c r="AH84" s="205">
        <f>SUM($B$83:AH83)</f>
        <v>-952850.50490603503</v>
      </c>
      <c r="AI84" s="205">
        <f>SUM($B$83:AI83)</f>
        <v>-1007663.0861429154</v>
      </c>
      <c r="AJ84" s="205">
        <f>SUM($B$83:AJ83)</f>
        <v>-1064777.7957917447</v>
      </c>
      <c r="AK84" s="205">
        <f>SUM($B$83:AK83)</f>
        <v>-1124291.323245825</v>
      </c>
      <c r="AL84" s="205">
        <f>SUM($B$83:AL83)</f>
        <v>-1186304.4188529768</v>
      </c>
      <c r="AM84" s="205">
        <f>SUM($B$83:AM83)</f>
        <v>-1250922.0644756288</v>
      </c>
      <c r="AN84" s="205">
        <f>SUM($B$83:AN83)</f>
        <v>-1318253.6512144322</v>
      </c>
      <c r="AO84" s="205">
        <f>SUM($B$83:AO83)</f>
        <v>-1388413.1645962654</v>
      </c>
      <c r="AP84" s="205">
        <f>SUM($B$83:AP83)</f>
        <v>-1461519.3775401355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-34982.455763260456</v>
      </c>
      <c r="C86" s="205">
        <f>C83*C85</f>
        <v>-4130.5996025826453</v>
      </c>
      <c r="D86" s="205">
        <f t="shared" ref="D86:AO86" si="32">D83*D85</f>
        <v>-3611.654855649299</v>
      </c>
      <c r="E86" s="205">
        <f t="shared" si="32"/>
        <v>-3156.1366150500967</v>
      </c>
      <c r="F86" s="205">
        <f t="shared" si="32"/>
        <v>-2756.6171083637241</v>
      </c>
      <c r="G86" s="205">
        <f t="shared" si="32"/>
        <v>-2406.4773472417269</v>
      </c>
      <c r="H86" s="205">
        <f t="shared" si="32"/>
        <v>-2099.8310624689425</v>
      </c>
      <c r="I86" s="205">
        <f t="shared" si="32"/>
        <v>-1831.4532565181885</v>
      </c>
      <c r="J86" s="205">
        <f t="shared" si="32"/>
        <v>-1596.7137139020201</v>
      </c>
      <c r="K86" s="205">
        <f t="shared" si="32"/>
        <v>-1391.5155994369925</v>
      </c>
      <c r="L86" s="205">
        <f t="shared" si="32"/>
        <v>-1212.2391207071189</v>
      </c>
      <c r="M86" s="205">
        <f t="shared" si="32"/>
        <v>-1055.6901211685717</v>
      </c>
      <c r="N86" s="205">
        <f t="shared" si="32"/>
        <v>-919.05339458465403</v>
      </c>
      <c r="O86" s="205">
        <f t="shared" si="32"/>
        <v>-1109.7869179008553</v>
      </c>
      <c r="P86" s="205">
        <f t="shared" si="32"/>
        <v>-959.66636386115431</v>
      </c>
      <c r="Q86" s="205">
        <f t="shared" si="32"/>
        <v>-829.85257356292311</v>
      </c>
      <c r="R86" s="205">
        <f t="shared" si="32"/>
        <v>-717.59865697308385</v>
      </c>
      <c r="S86" s="205">
        <f t="shared" si="32"/>
        <v>-620.52929507547992</v>
      </c>
      <c r="T86" s="205">
        <f t="shared" si="32"/>
        <v>-536.59047756734458</v>
      </c>
      <c r="U86" s="205">
        <f t="shared" si="32"/>
        <v>-464.00603952296524</v>
      </c>
      <c r="V86" s="205">
        <f t="shared" si="32"/>
        <v>-401.24007733023217</v>
      </c>
      <c r="W86" s="205">
        <f t="shared" si="32"/>
        <v>-346.96444861253264</v>
      </c>
      <c r="X86" s="205">
        <f t="shared" si="32"/>
        <v>-300.030668426771</v>
      </c>
      <c r="Y86" s="205">
        <f t="shared" si="32"/>
        <v>-259.44560705451892</v>
      </c>
      <c r="Z86" s="205">
        <f t="shared" si="32"/>
        <v>-224.35047514589934</v>
      </c>
      <c r="AA86" s="205">
        <f t="shared" si="32"/>
        <v>-194.00265153695193</v>
      </c>
      <c r="AB86" s="205">
        <f t="shared" si="32"/>
        <v>-167.75996921286625</v>
      </c>
      <c r="AC86" s="205">
        <f t="shared" si="32"/>
        <v>-145.06712690440381</v>
      </c>
      <c r="AD86" s="205">
        <f t="shared" si="32"/>
        <v>-125.4439387837252</v>
      </c>
      <c r="AE86" s="205">
        <f t="shared" si="32"/>
        <v>-108.47517362044957</v>
      </c>
      <c r="AF86" s="205">
        <f t="shared" si="32"/>
        <v>-93.801768392123165</v>
      </c>
      <c r="AG86" s="205">
        <f t="shared" si="32"/>
        <v>-81.11323042704764</v>
      </c>
      <c r="AH86" s="205">
        <f t="shared" si="32"/>
        <v>-70.141067307040288</v>
      </c>
      <c r="AI86" s="205">
        <f t="shared" si="32"/>
        <v>-60.653105505341053</v>
      </c>
      <c r="AJ86" s="205">
        <f t="shared" si="32"/>
        <v>-52.448577540718141</v>
      </c>
      <c r="AK86" s="205">
        <f t="shared" si="32"/>
        <v>-45.353873690811874</v>
      </c>
      <c r="AL86" s="205">
        <f t="shared" si="32"/>
        <v>-39.218868369980079</v>
      </c>
      <c r="AM86" s="205">
        <f t="shared" si="32"/>
        <v>-33.913743436945431</v>
      </c>
      <c r="AN86" s="205">
        <f t="shared" si="32"/>
        <v>-29.326241212694701</v>
      </c>
      <c r="AO86" s="205">
        <f t="shared" si="32"/>
        <v>-25.359289081848875</v>
      </c>
      <c r="AP86" s="205">
        <f>AP83*AP85</f>
        <v>-21.928945413515795</v>
      </c>
    </row>
    <row r="87" spans="1:45" ht="14.25" x14ac:dyDescent="0.2">
      <c r="A87" s="313" t="s">
        <v>551</v>
      </c>
      <c r="B87" s="205">
        <f>SUM($B$86:B86)</f>
        <v>-34982.455763260456</v>
      </c>
      <c r="C87" s="205">
        <f>SUM($B$86:C86)</f>
        <v>-39113.055365843102</v>
      </c>
      <c r="D87" s="205">
        <f>SUM($B$86:D86)</f>
        <v>-42724.710221492402</v>
      </c>
      <c r="E87" s="205">
        <f>SUM($B$86:E86)</f>
        <v>-45880.8468365425</v>
      </c>
      <c r="F87" s="205">
        <f>SUM($B$86:F86)</f>
        <v>-48637.463944906223</v>
      </c>
      <c r="G87" s="205">
        <f>SUM($B$86:G86)</f>
        <v>-51043.941292147952</v>
      </c>
      <c r="H87" s="205">
        <f>SUM($B$86:H86)</f>
        <v>-53143.772354616893</v>
      </c>
      <c r="I87" s="205">
        <f>SUM($B$86:I86)</f>
        <v>-54975.22561113508</v>
      </c>
      <c r="J87" s="205">
        <f>SUM($B$86:J86)</f>
        <v>-56571.939325037099</v>
      </c>
      <c r="K87" s="205">
        <f>SUM($B$86:K86)</f>
        <v>-57963.454924474092</v>
      </c>
      <c r="L87" s="205">
        <f>SUM($B$86:L86)</f>
        <v>-59175.694045181212</v>
      </c>
      <c r="M87" s="205">
        <f>SUM($B$86:M86)</f>
        <v>-60231.384166349781</v>
      </c>
      <c r="N87" s="205">
        <f>SUM($B$86:N86)</f>
        <v>-61150.437560934435</v>
      </c>
      <c r="O87" s="205">
        <f>SUM($B$86:O86)</f>
        <v>-62260.224478835291</v>
      </c>
      <c r="P87" s="205">
        <f>SUM($B$86:P86)</f>
        <v>-63219.890842696448</v>
      </c>
      <c r="Q87" s="205">
        <f>SUM($B$86:Q86)</f>
        <v>-64049.743416259371</v>
      </c>
      <c r="R87" s="205">
        <f>SUM($B$86:R86)</f>
        <v>-64767.342073232452</v>
      </c>
      <c r="S87" s="205">
        <f>SUM($B$86:S86)</f>
        <v>-65387.871368307933</v>
      </c>
      <c r="T87" s="205">
        <f>SUM($B$86:T86)</f>
        <v>-65924.461845875281</v>
      </c>
      <c r="U87" s="205">
        <f>SUM($B$86:U86)</f>
        <v>-66388.467885398248</v>
      </c>
      <c r="V87" s="205">
        <f>SUM($B$86:V86)</f>
        <v>-66789.707962728484</v>
      </c>
      <c r="W87" s="205">
        <f>SUM($B$86:W86)</f>
        <v>-67136.672411341016</v>
      </c>
      <c r="X87" s="205">
        <f>SUM($B$86:X86)</f>
        <v>-67436.703079767787</v>
      </c>
      <c r="Y87" s="205">
        <f>SUM($B$86:Y86)</f>
        <v>-67696.1486868223</v>
      </c>
      <c r="Z87" s="205">
        <f>SUM($B$86:Z86)</f>
        <v>-67920.499161968197</v>
      </c>
      <c r="AA87" s="205">
        <f>SUM($B$86:AA86)</f>
        <v>-68114.50181350515</v>
      </c>
      <c r="AB87" s="205">
        <f>SUM($B$86:AB86)</f>
        <v>-68282.261782718022</v>
      </c>
      <c r="AC87" s="205">
        <f>SUM($B$86:AC86)</f>
        <v>-68427.328909622433</v>
      </c>
      <c r="AD87" s="205">
        <f>SUM($B$86:AD86)</f>
        <v>-68552.772848406152</v>
      </c>
      <c r="AE87" s="205">
        <f>SUM($B$86:AE86)</f>
        <v>-68661.248022026601</v>
      </c>
      <c r="AF87" s="205">
        <f>SUM($B$86:AF86)</f>
        <v>-68755.049790418721</v>
      </c>
      <c r="AG87" s="205">
        <f>SUM($B$86:AG86)</f>
        <v>-68836.163020845765</v>
      </c>
      <c r="AH87" s="205">
        <f>SUM($B$86:AH86)</f>
        <v>-68906.3040881528</v>
      </c>
      <c r="AI87" s="205">
        <f>SUM($B$86:AI86)</f>
        <v>-68966.957193658134</v>
      </c>
      <c r="AJ87" s="205">
        <f>SUM($B$86:AJ86)</f>
        <v>-69019.405771198857</v>
      </c>
      <c r="AK87" s="205">
        <f>SUM($B$86:AK86)</f>
        <v>-69064.759644889666</v>
      </c>
      <c r="AL87" s="205">
        <f>SUM($B$86:AL86)</f>
        <v>-69103.978513259644</v>
      </c>
      <c r="AM87" s="205">
        <f>SUM($B$86:AM86)</f>
        <v>-69137.892256696592</v>
      </c>
      <c r="AN87" s="205">
        <f>SUM($B$86:AN86)</f>
        <v>-69167.218497909285</v>
      </c>
      <c r="AO87" s="205">
        <f>SUM($B$86:AO86)</f>
        <v>-69192.57778699114</v>
      </c>
      <c r="AP87" s="205">
        <f>SUM($B$86:AP86)</f>
        <v>-69214.506732404654</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-174912.15125721</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-174912.15125721</v>
      </c>
      <c r="AR99" s="334"/>
      <c r="AS99" s="334"/>
    </row>
    <row r="100" spans="1:71" s="338" customFormat="1" x14ac:dyDescent="0.2">
      <c r="A100" s="336">
        <f>AQ99</f>
        <v>-174912.15125721</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-69214.506732404654</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0.60428988932493288</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-5.9175694045181207E-2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0.33595000000000003</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335950.00000000006</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L_140-165</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Приобретение электросетевого комплекса в г.Калининграде, ул.А.Невского,220</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44357</v>
      </c>
      <c r="F53" s="247">
        <v>44357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2022-02-11T12:31:00Z</dcterms:modified>
</cp:coreProperties>
</file>