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9Фп" sheetId="1" r:id="rId1"/>
  </sheets>
  <calcPr calcId="152511" iterate="1" iterateCount="201" calcOnSave="0"/>
</workbook>
</file>

<file path=xl/calcChain.xml><?xml version="1.0" encoding="utf-8"?>
<calcChain xmlns="http://schemas.openxmlformats.org/spreadsheetml/2006/main">
  <c r="F451" i="1" l="1"/>
  <c r="F450" i="1"/>
  <c r="F449" i="1"/>
  <c r="F448" i="1"/>
  <c r="F447" i="1"/>
  <c r="G446" i="1"/>
  <c r="F445" i="1"/>
  <c r="F444" i="1"/>
  <c r="F442" i="1"/>
  <c r="F441" i="1"/>
  <c r="F440" i="1"/>
  <c r="F439" i="1"/>
  <c r="F438" i="1"/>
  <c r="F437" i="1"/>
  <c r="F436" i="1"/>
  <c r="F435" i="1"/>
  <c r="F434" i="1"/>
  <c r="F433" i="1"/>
  <c r="G429" i="1"/>
  <c r="F429" i="1"/>
  <c r="G428" i="1"/>
  <c r="F425" i="1"/>
  <c r="G419" i="1"/>
  <c r="G418" i="1"/>
  <c r="G417" i="1"/>
  <c r="F417" i="1"/>
  <c r="G416" i="1"/>
  <c r="G415" i="1"/>
  <c r="G413" i="1"/>
  <c r="G412" i="1"/>
  <c r="G410" i="1"/>
  <c r="G409" i="1"/>
  <c r="G407" i="1"/>
  <c r="G405" i="1"/>
  <c r="F405" i="1"/>
  <c r="F404" i="1"/>
  <c r="G403" i="1"/>
  <c r="G402" i="1"/>
  <c r="G401" i="1"/>
  <c r="G400" i="1"/>
  <c r="F398" i="1"/>
  <c r="G396" i="1"/>
  <c r="G395" i="1"/>
  <c r="G394" i="1"/>
  <c r="F394" i="1"/>
  <c r="G392" i="1"/>
  <c r="G391" i="1"/>
  <c r="F390" i="1"/>
  <c r="E388" i="1"/>
  <c r="E376" i="1"/>
  <c r="G376" i="1" s="1"/>
  <c r="G383" i="1"/>
  <c r="G382" i="1"/>
  <c r="F382" i="1"/>
  <c r="G381" i="1"/>
  <c r="G380" i="1"/>
  <c r="G379" i="1"/>
  <c r="F378" i="1"/>
  <c r="G377" i="1"/>
  <c r="G374" i="1"/>
  <c r="F347" i="1"/>
  <c r="F346" i="1"/>
  <c r="E348" i="1"/>
  <c r="F342" i="1"/>
  <c r="F341" i="1"/>
  <c r="E343" i="1"/>
  <c r="F316" i="1"/>
  <c r="G312" i="1"/>
  <c r="G310" i="1"/>
  <c r="F309" i="1"/>
  <c r="G307" i="1"/>
  <c r="G306" i="1"/>
  <c r="F302" i="1"/>
  <c r="G301" i="1"/>
  <c r="G300" i="1"/>
  <c r="F300" i="1"/>
  <c r="G298" i="1"/>
  <c r="G296" i="1"/>
  <c r="F294" i="1"/>
  <c r="G292" i="1"/>
  <c r="F290" i="1"/>
  <c r="G290" i="1"/>
  <c r="G289" i="1"/>
  <c r="G288" i="1"/>
  <c r="E289" i="1"/>
  <c r="G285" i="1"/>
  <c r="G284" i="1"/>
  <c r="G282" i="1"/>
  <c r="F280" i="1"/>
  <c r="G279" i="1"/>
  <c r="F279" i="1"/>
  <c r="G277" i="1"/>
  <c r="G276" i="1"/>
  <c r="F276" i="1"/>
  <c r="F275" i="1"/>
  <c r="G275" i="1"/>
  <c r="G273" i="1"/>
  <c r="G272" i="1"/>
  <c r="F272" i="1"/>
  <c r="G270" i="1"/>
  <c r="G268" i="1"/>
  <c r="G267" i="1"/>
  <c r="G266" i="1"/>
  <c r="F266" i="1"/>
  <c r="G264" i="1"/>
  <c r="G263" i="1"/>
  <c r="G262" i="1"/>
  <c r="F261" i="1"/>
  <c r="G260" i="1"/>
  <c r="F259" i="1"/>
  <c r="G259" i="1"/>
  <c r="G258" i="1"/>
  <c r="G257" i="1"/>
  <c r="F257" i="1"/>
  <c r="G256" i="1"/>
  <c r="G255" i="1"/>
  <c r="G249" i="1"/>
  <c r="F245" i="1"/>
  <c r="F240" i="1"/>
  <c r="G238" i="1"/>
  <c r="F226" i="1"/>
  <c r="F225" i="1"/>
  <c r="G225" i="1"/>
  <c r="E247" i="1"/>
  <c r="E211" i="1"/>
  <c r="F197" i="1"/>
  <c r="F194" i="1"/>
  <c r="G193" i="1"/>
  <c r="G191" i="1"/>
  <c r="G190" i="1"/>
  <c r="G186" i="1"/>
  <c r="G183" i="1"/>
  <c r="G182" i="1"/>
  <c r="F180" i="1"/>
  <c r="G180" i="1"/>
  <c r="G179" i="1"/>
  <c r="G178" i="1"/>
  <c r="F176" i="1"/>
  <c r="G175" i="1"/>
  <c r="G172" i="1"/>
  <c r="F171" i="1"/>
  <c r="F169" i="1"/>
  <c r="G169" i="1"/>
  <c r="G168" i="1"/>
  <c r="F148" i="1"/>
  <c r="F147" i="1"/>
  <c r="G146" i="1"/>
  <c r="G144" i="1"/>
  <c r="F144" i="1"/>
  <c r="F143" i="1"/>
  <c r="G142" i="1"/>
  <c r="G141" i="1"/>
  <c r="G140" i="1"/>
  <c r="F139" i="1"/>
  <c r="F137" i="1"/>
  <c r="F136" i="1"/>
  <c r="G136" i="1"/>
  <c r="G135" i="1"/>
  <c r="G134" i="1"/>
  <c r="F134" i="1"/>
  <c r="E133" i="1"/>
  <c r="F133" i="1"/>
  <c r="G131" i="1"/>
  <c r="G129" i="1"/>
  <c r="G128" i="1"/>
  <c r="G126" i="1"/>
  <c r="G125" i="1"/>
  <c r="G122" i="1"/>
  <c r="F120" i="1"/>
  <c r="G120" i="1"/>
  <c r="G119" i="1"/>
  <c r="F118" i="1"/>
  <c r="F116" i="1"/>
  <c r="G116" i="1"/>
  <c r="G114" i="1"/>
  <c r="F113" i="1"/>
  <c r="F112" i="1"/>
  <c r="G111" i="1"/>
  <c r="G110" i="1"/>
  <c r="F105" i="1"/>
  <c r="G104" i="1"/>
  <c r="G94" i="1"/>
  <c r="F93" i="1"/>
  <c r="F92" i="1"/>
  <c r="G91" i="1"/>
  <c r="F86" i="1"/>
  <c r="G85" i="1"/>
  <c r="G84" i="1"/>
  <c r="G83" i="1"/>
  <c r="F82" i="1"/>
  <c r="F80" i="1"/>
  <c r="G78" i="1"/>
  <c r="F77" i="1"/>
  <c r="F74" i="1"/>
  <c r="G65" i="1"/>
  <c r="F65" i="1"/>
  <c r="F63" i="1"/>
  <c r="F59" i="1"/>
  <c r="G58" i="1"/>
  <c r="E56" i="1"/>
  <c r="E57" i="1" s="1"/>
  <c r="G54" i="1"/>
  <c r="F50" i="1"/>
  <c r="G50" i="1"/>
  <c r="G49" i="1"/>
  <c r="G48" i="1"/>
  <c r="F48" i="1"/>
  <c r="F47" i="1"/>
  <c r="G46" i="1"/>
  <c r="G45" i="1"/>
  <c r="G42" i="1"/>
  <c r="F42" i="1"/>
  <c r="G40" i="1"/>
  <c r="G38" i="1"/>
  <c r="F36" i="1"/>
  <c r="G34" i="1"/>
  <c r="E90" i="1"/>
  <c r="E89" i="1"/>
  <c r="G28" i="1"/>
  <c r="G27" i="1"/>
  <c r="F25" i="1"/>
  <c r="G25" i="1"/>
  <c r="G24" i="1"/>
  <c r="F117" i="1" l="1"/>
  <c r="G297" i="1"/>
  <c r="F31" i="1"/>
  <c r="G399" i="1"/>
  <c r="G195" i="1"/>
  <c r="F299" i="1"/>
  <c r="F192" i="1"/>
  <c r="G222" i="1"/>
  <c r="G224" i="1"/>
  <c r="G234" i="1"/>
  <c r="G236" i="1"/>
  <c r="G286" i="1"/>
  <c r="G293" i="1"/>
  <c r="G384" i="1"/>
  <c r="F32" i="1"/>
  <c r="E96" i="1"/>
  <c r="G96" i="1" s="1"/>
  <c r="G106" i="1"/>
  <c r="F301" i="1"/>
  <c r="F367" i="1"/>
  <c r="G196" i="1"/>
  <c r="G198" i="1"/>
  <c r="F265" i="1"/>
  <c r="F430" i="1"/>
  <c r="F432" i="1"/>
  <c r="F27" i="1"/>
  <c r="G36" i="1"/>
  <c r="F54" i="1"/>
  <c r="G62" i="1"/>
  <c r="G77" i="1"/>
  <c r="F128" i="1"/>
  <c r="F140" i="1"/>
  <c r="F142" i="1"/>
  <c r="F186" i="1"/>
  <c r="F196" i="1"/>
  <c r="F241" i="1"/>
  <c r="F255" i="1"/>
  <c r="F263" i="1"/>
  <c r="F270" i="1"/>
  <c r="F285" i="1"/>
  <c r="G294" i="1"/>
  <c r="G316" i="1"/>
  <c r="G378" i="1"/>
  <c r="F388" i="1"/>
  <c r="G390" i="1"/>
  <c r="F401" i="1"/>
  <c r="F403" i="1"/>
  <c r="G23" i="1"/>
  <c r="G53" i="1"/>
  <c r="G60" i="1"/>
  <c r="G68" i="1"/>
  <c r="G70" i="1"/>
  <c r="G80" i="1"/>
  <c r="G93" i="1"/>
  <c r="G98" i="1"/>
  <c r="G103" i="1"/>
  <c r="G115" i="1"/>
  <c r="F122" i="1"/>
  <c r="G124" i="1"/>
  <c r="F126" i="1"/>
  <c r="G145" i="1"/>
  <c r="G157" i="1"/>
  <c r="G171" i="1"/>
  <c r="G199" i="1"/>
  <c r="G201" i="1"/>
  <c r="E243" i="1"/>
  <c r="G210" i="1"/>
  <c r="G240" i="1"/>
  <c r="G254" i="1"/>
  <c r="G261" i="1"/>
  <c r="F269" i="1"/>
  <c r="G280" i="1"/>
  <c r="G295" i="1"/>
  <c r="F307" i="1"/>
  <c r="G345" i="1"/>
  <c r="G367" i="1"/>
  <c r="G55" i="1"/>
  <c r="F97" i="1"/>
  <c r="F99" i="1"/>
  <c r="F101" i="1"/>
  <c r="G113" i="1"/>
  <c r="G167" i="1"/>
  <c r="E202" i="1"/>
  <c r="F187" i="1"/>
  <c r="F191" i="1"/>
  <c r="F195" i="1"/>
  <c r="F204" i="1"/>
  <c r="G223" i="1"/>
  <c r="G251" i="1"/>
  <c r="G265" i="1"/>
  <c r="F286" i="1"/>
  <c r="F293" i="1"/>
  <c r="F373" i="1"/>
  <c r="F375" i="1"/>
  <c r="G398" i="1"/>
  <c r="E87" i="1"/>
  <c r="F87" i="1" s="1"/>
  <c r="E350" i="1"/>
  <c r="F350" i="1" s="1"/>
  <c r="G75" i="1"/>
  <c r="F75" i="1"/>
  <c r="F188" i="1"/>
  <c r="G188" i="1"/>
  <c r="G426" i="1"/>
  <c r="F426" i="1"/>
  <c r="G39" i="1"/>
  <c r="F39" i="1"/>
  <c r="G112" i="1"/>
  <c r="G164" i="1"/>
  <c r="F164" i="1"/>
  <c r="F185" i="1"/>
  <c r="E209" i="1"/>
  <c r="G274" i="1"/>
  <c r="F274" i="1"/>
  <c r="F292" i="1"/>
  <c r="F85" i="1"/>
  <c r="F131" i="1"/>
  <c r="G143" i="1"/>
  <c r="G147" i="1"/>
  <c r="E242" i="1"/>
  <c r="G170" i="1"/>
  <c r="F170" i="1"/>
  <c r="F179" i="1"/>
  <c r="F181" i="1"/>
  <c r="G181" i="1"/>
  <c r="F193" i="1"/>
  <c r="E246" i="1"/>
  <c r="E250" i="1" s="1"/>
  <c r="F238" i="1"/>
  <c r="F260" i="1"/>
  <c r="G269" i="1"/>
  <c r="F287" i="1"/>
  <c r="G287" i="1"/>
  <c r="G299" i="1"/>
  <c r="G309" i="1"/>
  <c r="F312" i="1"/>
  <c r="F389" i="1"/>
  <c r="G389" i="1"/>
  <c r="F411" i="1"/>
  <c r="G411" i="1"/>
  <c r="G424" i="1"/>
  <c r="F424" i="1"/>
  <c r="G33" i="1"/>
  <c r="F33" i="1"/>
  <c r="F121" i="1"/>
  <c r="G121" i="1"/>
  <c r="G174" i="1"/>
  <c r="F174" i="1"/>
  <c r="G278" i="1"/>
  <c r="F278" i="1"/>
  <c r="G308" i="1"/>
  <c r="F308" i="1"/>
  <c r="F397" i="1"/>
  <c r="G397" i="1"/>
  <c r="G30" i="1"/>
  <c r="F30" i="1"/>
  <c r="G88" i="1"/>
  <c r="F88" i="1"/>
  <c r="G162" i="1"/>
  <c r="F162" i="1"/>
  <c r="F183" i="1"/>
  <c r="F264" i="1"/>
  <c r="F317" i="1"/>
  <c r="G317" i="1"/>
  <c r="F26" i="1"/>
  <c r="G26" i="1"/>
  <c r="G35" i="1"/>
  <c r="F35" i="1"/>
  <c r="G43" i="1"/>
  <c r="F43" i="1"/>
  <c r="F53" i="1"/>
  <c r="G92" i="1"/>
  <c r="G105" i="1"/>
  <c r="G137" i="1"/>
  <c r="G139" i="1"/>
  <c r="G41" i="1"/>
  <c r="F41" i="1"/>
  <c r="G44" i="1"/>
  <c r="F51" i="1"/>
  <c r="G51" i="1"/>
  <c r="G64" i="1"/>
  <c r="F64" i="1"/>
  <c r="G66" i="1"/>
  <c r="F66" i="1"/>
  <c r="F83" i="1"/>
  <c r="F104" i="1"/>
  <c r="F127" i="1"/>
  <c r="G127" i="1"/>
  <c r="G161" i="1"/>
  <c r="F161" i="1"/>
  <c r="G163" i="1"/>
  <c r="F163" i="1"/>
  <c r="E184" i="1"/>
  <c r="F175" i="1"/>
  <c r="F177" i="1"/>
  <c r="G177" i="1"/>
  <c r="G187" i="1"/>
  <c r="G194" i="1"/>
  <c r="G241" i="1"/>
  <c r="E281" i="1"/>
  <c r="F256" i="1"/>
  <c r="F284" i="1"/>
  <c r="G344" i="1"/>
  <c r="G387" i="1"/>
  <c r="F387" i="1"/>
  <c r="F393" i="1"/>
  <c r="G393" i="1"/>
  <c r="F60" i="1"/>
  <c r="E67" i="1"/>
  <c r="G67" i="1" s="1"/>
  <c r="E72" i="1"/>
  <c r="G72" i="1" s="1"/>
  <c r="E102" i="1"/>
  <c r="F102" i="1" s="1"/>
  <c r="G99" i="1"/>
  <c r="F103" i="1"/>
  <c r="F107" i="1"/>
  <c r="F115" i="1"/>
  <c r="G117" i="1"/>
  <c r="G123" i="1"/>
  <c r="G192" i="1"/>
  <c r="G200" i="1"/>
  <c r="G202" i="1"/>
  <c r="G283" i="1"/>
  <c r="G373" i="1"/>
  <c r="E398" i="1"/>
  <c r="F377" i="1"/>
  <c r="F379" i="1"/>
  <c r="F381" i="1"/>
  <c r="F383" i="1"/>
  <c r="F399" i="1"/>
  <c r="G404" i="1"/>
  <c r="G414" i="1"/>
  <c r="F416" i="1"/>
  <c r="F418" i="1"/>
  <c r="G444" i="1"/>
  <c r="F446" i="1"/>
  <c r="F400" i="1"/>
  <c r="F29" i="1"/>
  <c r="G31" i="1"/>
  <c r="E81" i="1"/>
  <c r="G81" i="1" s="1"/>
  <c r="F46" i="1"/>
  <c r="G69" i="1"/>
  <c r="G71" i="1"/>
  <c r="F78" i="1"/>
  <c r="G82" i="1"/>
  <c r="G86" i="1"/>
  <c r="F91" i="1"/>
  <c r="F96" i="1"/>
  <c r="F98" i="1"/>
  <c r="F100" i="1"/>
  <c r="F106" i="1"/>
  <c r="F111" i="1"/>
  <c r="E132" i="1"/>
  <c r="F132" i="1" s="1"/>
  <c r="G156" i="1"/>
  <c r="G173" i="1"/>
  <c r="F189" i="1"/>
  <c r="G203" i="1"/>
  <c r="G209" i="1"/>
  <c r="E248" i="1"/>
  <c r="F248" i="1" s="1"/>
  <c r="G228" i="1"/>
  <c r="G235" i="1"/>
  <c r="G245" i="1"/>
  <c r="F268" i="1"/>
  <c r="E303" i="1"/>
  <c r="G303" i="1" s="1"/>
  <c r="F298" i="1"/>
  <c r="G302" i="1"/>
  <c r="G340" i="1"/>
  <c r="G343" i="1"/>
  <c r="G349" i="1"/>
  <c r="F374" i="1"/>
  <c r="F376" i="1"/>
  <c r="G388" i="1"/>
  <c r="F392" i="1"/>
  <c r="F396" i="1"/>
  <c r="F410" i="1"/>
  <c r="F412" i="1"/>
  <c r="G425" i="1"/>
  <c r="F428" i="1"/>
  <c r="F431" i="1"/>
  <c r="F380" i="1"/>
  <c r="F391" i="1"/>
  <c r="F395" i="1"/>
  <c r="F402" i="1"/>
  <c r="E406" i="1"/>
  <c r="G406" i="1" s="1"/>
  <c r="F407" i="1"/>
  <c r="F409" i="1"/>
  <c r="F415" i="1"/>
  <c r="F419" i="1"/>
  <c r="G375" i="1"/>
  <c r="F384" i="1"/>
  <c r="F413" i="1"/>
  <c r="F414" i="1"/>
  <c r="G348" i="1"/>
  <c r="F340" i="1"/>
  <c r="F343" i="1"/>
  <c r="F344" i="1"/>
  <c r="F345" i="1"/>
  <c r="F348" i="1"/>
  <c r="F349" i="1"/>
  <c r="F184" i="1"/>
  <c r="G184" i="1"/>
  <c r="F243" i="1"/>
  <c r="E244" i="1"/>
  <c r="G243" i="1"/>
  <c r="G281" i="1"/>
  <c r="G211" i="1"/>
  <c r="F242" i="1"/>
  <c r="G242" i="1"/>
  <c r="G247" i="1"/>
  <c r="E311" i="1"/>
  <c r="G311" i="1" s="1"/>
  <c r="F168" i="1"/>
  <c r="F172" i="1"/>
  <c r="F173" i="1"/>
  <c r="F178" i="1"/>
  <c r="F182" i="1"/>
  <c r="G185" i="1"/>
  <c r="F190" i="1"/>
  <c r="F209" i="1"/>
  <c r="F210" i="1"/>
  <c r="F211" i="1"/>
  <c r="F222" i="1"/>
  <c r="F223" i="1"/>
  <c r="F224" i="1"/>
  <c r="E227" i="1"/>
  <c r="E239" i="1" s="1"/>
  <c r="F239" i="1" s="1"/>
  <c r="F228" i="1"/>
  <c r="F234" i="1"/>
  <c r="F235" i="1"/>
  <c r="F236" i="1"/>
  <c r="F249" i="1"/>
  <c r="F251" i="1"/>
  <c r="F254" i="1"/>
  <c r="F258" i="1"/>
  <c r="F262" i="1"/>
  <c r="F267" i="1"/>
  <c r="F273" i="1"/>
  <c r="F277" i="1"/>
  <c r="F282" i="1"/>
  <c r="F283" i="1"/>
  <c r="F288" i="1"/>
  <c r="F289" i="1"/>
  <c r="F296" i="1"/>
  <c r="F297" i="1"/>
  <c r="E305" i="1"/>
  <c r="G305" i="1" s="1"/>
  <c r="F306" i="1"/>
  <c r="F310" i="1"/>
  <c r="F311" i="1"/>
  <c r="F167" i="1"/>
  <c r="F198" i="1"/>
  <c r="F199" i="1"/>
  <c r="F200" i="1"/>
  <c r="F201" i="1"/>
  <c r="F202" i="1"/>
  <c r="F203" i="1"/>
  <c r="F247" i="1"/>
  <c r="F281" i="1"/>
  <c r="F295" i="1"/>
  <c r="G87" i="1"/>
  <c r="G56" i="1"/>
  <c r="G89" i="1"/>
  <c r="G57" i="1"/>
  <c r="F90" i="1"/>
  <c r="G102" i="1"/>
  <c r="E130" i="1"/>
  <c r="F130" i="1" s="1"/>
  <c r="F24" i="1"/>
  <c r="F28" i="1"/>
  <c r="F34" i="1"/>
  <c r="F40" i="1"/>
  <c r="F45" i="1"/>
  <c r="F49" i="1"/>
  <c r="F58" i="1"/>
  <c r="E73" i="1"/>
  <c r="E76" i="1" s="1"/>
  <c r="F76" i="1" s="1"/>
  <c r="F84" i="1"/>
  <c r="F94" i="1"/>
  <c r="E108" i="1"/>
  <c r="G108" i="1" s="1"/>
  <c r="F110" i="1"/>
  <c r="F114" i="1"/>
  <c r="F119" i="1"/>
  <c r="F125" i="1"/>
  <c r="F129" i="1"/>
  <c r="F135" i="1"/>
  <c r="F141" i="1"/>
  <c r="F146" i="1"/>
  <c r="F23" i="1"/>
  <c r="G29" i="1"/>
  <c r="E37" i="1"/>
  <c r="F44" i="1"/>
  <c r="F56" i="1"/>
  <c r="F57" i="1"/>
  <c r="E61" i="1"/>
  <c r="F61" i="1" s="1"/>
  <c r="F62" i="1"/>
  <c r="F68" i="1"/>
  <c r="F69" i="1"/>
  <c r="F70" i="1"/>
  <c r="F71" i="1"/>
  <c r="F72" i="1"/>
  <c r="G97" i="1"/>
  <c r="F123" i="1"/>
  <c r="F124" i="1"/>
  <c r="F145" i="1"/>
  <c r="E153" i="1"/>
  <c r="E154" i="1"/>
  <c r="F156" i="1"/>
  <c r="F157" i="1"/>
  <c r="E52" i="1"/>
  <c r="F55" i="1"/>
  <c r="F89" i="1"/>
  <c r="F38" i="1"/>
  <c r="F303" i="1" l="1"/>
  <c r="F81" i="1"/>
  <c r="G248" i="1"/>
  <c r="E109" i="1"/>
  <c r="E160" i="1" s="1"/>
  <c r="E165" i="1" s="1"/>
  <c r="F165" i="1" s="1"/>
  <c r="G246" i="1"/>
  <c r="E252" i="1"/>
  <c r="G252" i="1" s="1"/>
  <c r="G250" i="1"/>
  <c r="F250" i="1"/>
  <c r="F246" i="1"/>
  <c r="F67" i="1"/>
  <c r="G350" i="1"/>
  <c r="F109" i="1"/>
  <c r="G132" i="1"/>
  <c r="F305" i="1"/>
  <c r="G160" i="1"/>
  <c r="E95" i="1"/>
  <c r="F406" i="1"/>
  <c r="F252" i="1"/>
  <c r="F244" i="1"/>
  <c r="G244" i="1"/>
  <c r="E237" i="1"/>
  <c r="F227" i="1"/>
  <c r="F153" i="1"/>
  <c r="G153" i="1"/>
  <c r="F52" i="1"/>
  <c r="G52" i="1"/>
  <c r="F154" i="1"/>
  <c r="E158" i="1"/>
  <c r="G154" i="1"/>
  <c r="F73" i="1"/>
  <c r="F37" i="1"/>
  <c r="G37" i="1"/>
  <c r="G76" i="1"/>
  <c r="G73" i="1"/>
  <c r="F108" i="1"/>
  <c r="E138" i="1"/>
  <c r="G130" i="1"/>
  <c r="F160" i="1" l="1"/>
  <c r="G109" i="1"/>
  <c r="G165" i="1"/>
  <c r="G95" i="1"/>
  <c r="F95" i="1"/>
  <c r="F237" i="1"/>
  <c r="G237" i="1"/>
  <c r="F138" i="1"/>
  <c r="G138" i="1"/>
  <c r="F158" i="1"/>
  <c r="G158" i="1"/>
</calcChain>
</file>

<file path=xl/sharedStrings.xml><?xml version="1.0" encoding="utf-8"?>
<sst xmlns="http://schemas.openxmlformats.org/spreadsheetml/2006/main" count="2363" uniqueCount="729">
  <si>
    <t>Приложение № 9</t>
  </si>
  <si>
    <t>к приказу Минэнерго России</t>
  </si>
  <si>
    <t>от « 25 » апреля 2018 г. № 320</t>
  </si>
  <si>
    <t>Форма 9. Отчет об исполнении финансового плана субъекта электроэнергетики</t>
  </si>
  <si>
    <t>Инвестиционная программа Акционерное общество "Янтарьэнерго"</t>
  </si>
  <si>
    <t>Субъект Российской Федерации: Калининградская область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</si>
  <si>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</si>
  <si>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</si>
  <si>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</si>
  <si>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</si>
  <si>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</si>
  <si>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</si>
  <si>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</si>
  <si>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</si>
  <si>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</si>
  <si>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</si>
  <si>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</si>
  <si>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</si>
  <si>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</si>
  <si>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</si>
  <si>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нд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</si>
  <si>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</si>
  <si>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</si>
  <si>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</si>
  <si>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</si>
  <si>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</si>
  <si>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</si>
  <si>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</si>
  <si>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</si>
  <si>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</si>
  <si>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</si>
  <si>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</si>
  <si>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</si>
  <si>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</si>
  <si>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</si>
  <si>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</si>
  <si>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</si>
  <si>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</si>
  <si>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</si>
  <si>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</si>
  <si>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</si>
  <si>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</si>
  <si>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</si>
  <si>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</si>
  <si>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</si>
  <si>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</si>
  <si>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</si>
  <si>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</si>
  <si>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</si>
  <si>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</si>
  <si>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</si>
  <si>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</si>
  <si>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</si>
  <si>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</si>
  <si>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</si>
  <si>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</si>
  <si>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</si>
  <si>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</si>
  <si>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</si>
  <si>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</si>
  <si>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</si>
  <si>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</si>
  <si>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</si>
  <si>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</si>
  <si>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</si>
  <si>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</si>
  <si>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</si>
  <si>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</si>
  <si>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</si>
  <si>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</si>
  <si>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</si>
  <si>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</si>
  <si>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</si>
  <si>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</si>
  <si>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</si>
  <si>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</si>
  <si>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</si>
  <si>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</si>
  <si>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</si>
  <si>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</si>
  <si>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</si>
  <si>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</si>
  <si>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</si>
  <si>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</si>
  <si>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</si>
  <si>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</si>
  <si>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</si>
  <si>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</si>
  <si>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</si>
  <si>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</si>
  <si>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</si>
  <si>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</si>
  <si>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</si>
  <si>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</si>
  <si>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</si>
  <si>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</si>
  <si>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</si>
  <si>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</si>
  <si>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</si>
  <si>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</si>
  <si>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</si>
  <si>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</si>
  <si>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</si>
  <si>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</si>
  <si>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</si>
  <si>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</si>
  <si>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</si>
  <si>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</si>
  <si>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</si>
  <si>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</si>
  <si>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</si>
  <si>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</si>
  <si>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</si>
  <si>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</si>
  <si>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</si>
  <si>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</si>
  <si>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</si>
  <si>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</si>
  <si>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</si>
  <si>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</si>
  <si>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</si>
  <si>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</si>
  <si>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</si>
  <si>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</si>
  <si>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</si>
  <si>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</si>
  <si>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</si>
  <si>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</si>
  <si>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</si>
  <si>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</si>
  <si>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</si>
  <si>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</si>
  <si>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</si>
  <si>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</si>
  <si>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</si>
  <si>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</si>
  <si>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</si>
  <si>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</si>
  <si>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</si>
  <si>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</si>
  <si>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</si>
  <si>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</si>
  <si>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</si>
  <si>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</si>
  <si>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</si>
  <si>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</si>
  <si>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</si>
  <si>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</si>
  <si>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</si>
  <si>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</si>
  <si>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</si>
  <si>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</si>
  <si>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</si>
  <si>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</si>
  <si>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</si>
  <si>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</si>
  <si>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</si>
  <si>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</si>
  <si>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</si>
  <si>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</si>
  <si>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</si>
  <si>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</si>
  <si>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</si>
  <si>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</si>
  <si>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</si>
  <si>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</si>
  <si>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</si>
  <si>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</si>
  <si>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</si>
  <si>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</si>
  <si>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</si>
  <si>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</si>
  <si>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</si>
  <si>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</si>
  <si>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</si>
  <si>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</si>
  <si>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</si>
  <si>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</si>
  <si>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</si>
  <si>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</si>
  <si>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</si>
  <si>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</si>
  <si>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</si>
  <si>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</si>
  <si>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</si>
  <si>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</si>
  <si>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</si>
  <si>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</si>
  <si>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</si>
  <si>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</si>
  <si>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</si>
  <si>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</si>
  <si>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</si>
  <si>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</si>
  <si>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</si>
  <si>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</si>
  <si>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</si>
  <si>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</si>
  <si>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</si>
  <si>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</si>
  <si>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</si>
  <si>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</si>
  <si>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</si>
  <si>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</si>
  <si>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</si>
  <si>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</si>
  <si>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</si>
  <si>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</si>
  <si>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</si>
  <si>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</si>
  <si>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</si>
  <si>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</si>
  <si>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</si>
  <si>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</si>
  <si>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</si>
  <si>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</si>
  <si>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</si>
  <si>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</si>
  <si>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</si>
  <si>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</si>
  <si>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</si>
  <si>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</si>
  <si>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</si>
  <si>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</si>
  <si>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</si>
  <si>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</si>
  <si>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</si>
  <si>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</si>
  <si>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</si>
  <si>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</si>
  <si>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</si>
  <si>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</si>
  <si>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</si>
  <si>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</si>
  <si>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</si>
  <si>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</si>
  <si>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</si>
  <si>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</si>
  <si>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</si>
  <si>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</si>
  <si>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</si>
  <si>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</si>
  <si>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</si>
  <si>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</si>
  <si>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</si>
  <si>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</si>
  <si>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</si>
  <si>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</si>
  <si>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</si>
  <si>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</si>
  <si>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</si>
  <si>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</si>
  <si>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</si>
  <si>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</si>
  <si>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</si>
  <si>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</si>
  <si>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</si>
  <si>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</si>
  <si>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</si>
  <si>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</si>
  <si>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</si>
  <si>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</si>
  <si>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</si>
  <si>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</si>
  <si>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</si>
  <si>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</si>
  <si>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</si>
  <si>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</si>
  <si>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</si>
  <si>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</si>
  <si>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</si>
  <si>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</si>
  <si>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</si>
  <si>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</si>
  <si>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</si>
  <si>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</si>
  <si>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</si>
  <si>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</si>
  <si>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</si>
  <si>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</si>
  <si>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</si>
  <si>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</si>
  <si>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</si>
  <si>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</si>
  <si>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</si>
  <si>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</si>
  <si>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</si>
  <si>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</si>
  <si>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</si>
  <si>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</si>
  <si>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</si>
  <si>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</si>
  <si>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</si>
  <si>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</si>
  <si>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</si>
  <si>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</si>
  <si>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</si>
  <si>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</si>
  <si>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</si>
  <si>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</si>
  <si>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</si>
  <si>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</si>
  <si>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</si>
  <si>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</si>
  <si>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</si>
  <si>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</si>
  <si>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</si>
  <si>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</si>
  <si>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</si>
  <si>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</si>
  <si>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</si>
  <si>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</si>
  <si>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</si>
  <si>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</si>
  <si>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</si>
  <si>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</si>
  <si>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</si>
  <si>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</si>
  <si>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</si>
  <si>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</si>
  <si>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</si>
  <si>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</si>
  <si>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</si>
  <si>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</si>
  <si>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</si>
  <si>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</si>
  <si>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</si>
  <si>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</si>
  <si>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</si>
  <si>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</si>
  <si>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</si>
  <si>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</si>
  <si>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</si>
  <si>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</si>
  <si>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</si>
  <si>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</si>
  <si>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</si>
  <si>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</si>
  <si>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</si>
  <si>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</si>
  <si>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</si>
  <si>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</si>
  <si>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</si>
  <si>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</si>
  <si>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</si>
  <si>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</si>
  <si>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</si>
  <si>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</si>
  <si>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</si>
  <si>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</si>
  <si>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</si>
  <si>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</si>
  <si>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</si>
  <si>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</si>
  <si>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</si>
  <si>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</si>
  <si>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</si>
  <si>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</si>
  <si>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</si>
  <si>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</si>
  <si>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</si>
  <si>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</si>
  <si>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</si>
  <si>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</si>
  <si>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</si>
  <si>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</si>
  <si>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</si>
  <si>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</si>
  <si>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</si>
  <si>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</si>
  <si>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</si>
  <si>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</si>
  <si>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</si>
  <si>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</si>
  <si>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</si>
  <si>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</si>
  <si>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</si>
  <si>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</si>
  <si>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</si>
  <si>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</si>
  <si>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</si>
  <si>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</si>
  <si>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</si>
  <si>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</si>
  <si>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</si>
  <si>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</si>
  <si>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</si>
  <si>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</si>
  <si>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</si>
  <si>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</si>
  <si>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</si>
  <si>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</si>
  <si>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</si>
  <si>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</si>
  <si>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</si>
  <si>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</si>
  <si>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</si>
  <si>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</si>
  <si>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</si>
  <si>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</si>
  <si>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</si>
  <si>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</si>
  <si>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</si>
  <si>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</si>
  <si>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</si>
  <si>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</si>
  <si>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</si>
  <si>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</si>
  <si>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</si>
  <si>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</si>
  <si>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</si>
  <si>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</si>
  <si>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</si>
  <si>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</si>
  <si>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</si>
  <si>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</si>
  <si>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</si>
  <si>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</si>
  <si>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</si>
  <si>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</si>
  <si>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</si>
  <si>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</si>
  <si>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</si>
  <si>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</si>
  <si>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</si>
  <si>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</si>
  <si>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</si>
  <si>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</si>
  <si>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</si>
  <si>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</si>
  <si>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</si>
  <si>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</si>
  <si>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</si>
  <si>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</si>
  <si>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</si>
  <si>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</si>
  <si>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</si>
  <si>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</si>
  <si>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</si>
  <si>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</si>
  <si>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</si>
  <si>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</si>
  <si>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</si>
  <si>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</si>
  <si>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</si>
  <si>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</si>
  <si>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</si>
  <si>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</si>
  <si>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</si>
  <si>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</si>
  <si>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</si>
  <si>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</si>
  <si>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</si>
  <si>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</si>
  <si>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</si>
  <si>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</si>
  <si>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</si>
  <si>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</si>
  <si>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</si>
  <si>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</si>
  <si>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</si>
  <si>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</si>
  <si>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</si>
  <si>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</si>
  <si>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</si>
  <si>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</si>
  <si>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</si>
  <si>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</si>
  <si>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</si>
  <si>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</si>
  <si>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</si>
  <si>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</si>
  <si>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</si>
  <si>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</si>
  <si>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</si>
  <si>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</si>
  <si>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</si>
  <si>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</si>
  <si>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</si>
  <si>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</si>
  <si>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</si>
  <si>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</si>
  <si>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</si>
  <si>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</si>
  <si>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</si>
  <si>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</si>
  <si>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</si>
  <si>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</si>
  <si>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</si>
  <si>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</si>
  <si>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</si>
  <si>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</si>
  <si>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</si>
  <si>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</si>
  <si>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</si>
  <si>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</si>
  <si>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</si>
  <si>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</si>
  <si>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</si>
  <si>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</si>
  <si>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</si>
  <si>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</si>
  <si>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</si>
  <si>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</si>
  <si>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</si>
  <si>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</si>
  <si>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</si>
  <si>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</si>
  <si>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</si>
  <si>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</si>
  <si>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</si>
  <si>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</si>
  <si>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</si>
  <si>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</si>
  <si>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</si>
  <si>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</si>
  <si>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</si>
  <si>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</si>
  <si>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</si>
  <si>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</si>
  <si>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</si>
  <si>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</si>
  <si>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</si>
  <si>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</si>
  <si>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</si>
  <si>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</si>
  <si>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</si>
  <si>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</si>
  <si>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</si>
  <si>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</si>
  <si>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</si>
  <si>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</si>
  <si>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</si>
  <si>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</si>
  <si>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</si>
  <si>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</si>
  <si>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</si>
  <si>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</si>
  <si>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</si>
  <si>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</si>
  <si>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</si>
  <si>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</si>
  <si>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</si>
  <si>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</si>
  <si>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</si>
  <si>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</si>
  <si>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</si>
  <si>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</si>
  <si>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</si>
  <si>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</si>
  <si>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</si>
  <si>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</si>
  <si>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</si>
  <si>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</si>
  <si>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</si>
  <si>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</si>
  <si>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</si>
  <si>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</si>
  <si>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</si>
  <si>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</si>
  <si>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</si>
  <si>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</si>
  <si>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</si>
  <si>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</si>
  <si>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</si>
  <si>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</si>
  <si>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</si>
  <si>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</si>
  <si>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</si>
  <si>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</si>
  <si>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</si>
  <si>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</si>
  <si>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</si>
  <si>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</si>
  <si>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</si>
  <si>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</si>
  <si>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</si>
  <si>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</si>
  <si>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</si>
  <si>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</si>
  <si>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</si>
  <si>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</si>
  <si>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</si>
  <si>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</si>
  <si>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</si>
  <si>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</si>
  <si>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</si>
  <si>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</si>
  <si>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</si>
  <si>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</si>
  <si>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</si>
  <si>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</si>
  <si>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</si>
  <si>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</si>
  <si>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</si>
  <si>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</si>
  <si>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</si>
  <si>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</si>
  <si>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</si>
  <si>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</si>
  <si>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</si>
  <si>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</si>
  <si>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</si>
  <si>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</si>
  <si>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</si>
  <si>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</si>
  <si>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</si>
  <si>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</si>
  <si>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</si>
  <si>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</si>
  <si>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</si>
  <si>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</si>
  <si>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</si>
  <si>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</si>
  <si>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</si>
  <si>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</si>
  <si>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</si>
  <si>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</si>
  <si>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</si>
  <si>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</si>
  <si>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</si>
  <si>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</si>
  <si>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</si>
  <si>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</si>
  <si>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</si>
  <si>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</si>
  <si>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</si>
  <si>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</si>
  <si>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</si>
  <si>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</si>
  <si>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</si>
  <si>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</si>
  <si>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</si>
  <si>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</si>
  <si>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</si>
  <si>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</si>
  <si>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</si>
  <si>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</si>
  <si>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</si>
  <si>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</si>
  <si>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</si>
  <si>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</si>
  <si>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</si>
  <si>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</si>
  <si>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</si>
  <si>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</si>
  <si>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</si>
  <si>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</si>
  <si>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</si>
  <si>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</si>
  <si>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</si>
  <si>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</si>
  <si>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</si>
  <si>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</si>
  <si>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</si>
  <si>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</si>
  <si>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</si>
  <si>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</si>
  <si>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</si>
  <si>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</si>
  <si>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</si>
  <si>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</si>
  <si>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</si>
  <si>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</si>
  <si>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</si>
  <si>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</si>
  <si>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</si>
  <si>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</si>
  <si>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</si>
  <si>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</si>
  <si>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</si>
  <si>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</si>
  <si>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</si>
  <si>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</si>
  <si>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</si>
  <si>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</si>
  <si>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</si>
  <si>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</si>
  <si>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</si>
  <si>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</si>
  <si>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</si>
  <si>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</si>
  <si>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</si>
  <si>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</si>
  <si>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</si>
  <si>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</si>
  <si>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</si>
  <si>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</si>
  <si>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</si>
  <si>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</si>
  <si>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</si>
  <si>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</si>
  <si>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</si>
  <si>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</si>
  <si>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за счет роста объема потребления в регионе</t>
  </si>
  <si>
    <t>с учетом снижения объемов ТП</t>
  </si>
  <si>
    <t>начало функционирования санатория Энергетик, отражены расходы, понесенные для открытия</t>
  </si>
  <si>
    <t>за счет увеличения объема потерь на 70 млн.кВтч рост расходов составил 226 млн. рублей, за счет роста тарифа +57 млн. рублей</t>
  </si>
  <si>
    <t>с учетом позднего перехода на одноуровневую организационную структуру</t>
  </si>
  <si>
    <t>экономия расходов по услугам сторонних органзаций, НИОКР, страхование</t>
  </si>
  <si>
    <t>в основном за счет перерасхода по оплате труда</t>
  </si>
  <si>
    <t>дивиденды от ЯЭСбыт в большем объеме</t>
  </si>
  <si>
    <t>с учетом фактически размещенных денежных средств</t>
  </si>
  <si>
    <t>отражение доходов по переустройству линий, прибыль прошлых лет</t>
  </si>
  <si>
    <t>отражение убытков прошлых лет, штрафы УФАС за льготное ТП</t>
  </si>
  <si>
    <t>начислены отложенные налоговые активы и обязательства</t>
  </si>
  <si>
    <t>за счет снижения выручки от ТП</t>
  </si>
  <si>
    <t>за счет большего объема дивидендов от ЯЭСбыт и доходов от переустройства линий</t>
  </si>
  <si>
    <t>на конец 2021 года в долговом портфеле отсутствуют краткосрочные кредиты. Фактически краткосрочная часть сформировалась только из процентов к уплате (согласно условиям договора)</t>
  </si>
  <si>
    <t>с учетом увеличения поступления платы за ТП в связи с ростом обязательств по ТП (вновь заключенные договоры)</t>
  </si>
  <si>
    <t>за счет увеличения объема потерь на 20% и за счет роста тарифа на 4%</t>
  </si>
  <si>
    <t>за счет большего объема дивидендов от ЯЭСбыт</t>
  </si>
  <si>
    <t>кредитные средства на финансирование операционной деятельнности не привлекались ввиду отсутствия потребности</t>
  </si>
  <si>
    <t>с учетом переноса основного финансирования по 3 этапу докапитализации на 2022-2023 годы согласно Актуализированному плану развития (СД Россети от 27.12.2021 № 478)</t>
  </si>
  <si>
    <t>вновь заключенные договоры</t>
  </si>
  <si>
    <t>рост потребления в регионе</t>
  </si>
  <si>
    <t>с учетом увеличения поступления платы за ТП и роста обязательств по ТП</t>
  </si>
  <si>
    <t>мероприятия для обеспечения переустройства линий</t>
  </si>
  <si>
    <t>перенос исполнения части мероприятий на 2022 год</t>
  </si>
  <si>
    <t>рост обязательств по льготному ТП</t>
  </si>
  <si>
    <t>Отчетный год 2021</t>
  </si>
  <si>
    <t>Отклонение от плановых значений 2021 года</t>
  </si>
  <si>
    <t>Утвержденные плановые значения показателей приведены в соответствии с  Приказом Минэнерго России  №27@ от 22.12.2021</t>
  </si>
  <si>
    <t>за счет увеличения прибыли по ТП, обеспеченной денежным потоком с учетом роста притока денежных средств. Окончательный размер дивидендов будет определен по итогам ГОСА</t>
  </si>
  <si>
    <t xml:space="preserve">                    Год раскрытия (предоставления) информации: 2022  год</t>
  </si>
  <si>
    <t>Отчетный 2021 год</t>
  </si>
  <si>
    <t>Отклонения от плановых значений  2021 года</t>
  </si>
  <si>
    <t xml:space="preserve">                                                    полное наименование субъекта электроэнергетики</t>
  </si>
  <si>
    <t xml:space="preserve">      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</si>
</sst>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#,##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 CYR"/>
    </font>
    <font>
      <sz val="12"/>
      <name val="Times New Roman CYR"/>
    </font>
    <font>
      <sz val="14"/>
      <name val="Times New Roman CYR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 CYR"/>
      <charset val="204"/>
    </font>
    <font>
      <i/>
      <sz val="10"/>
      <name val="Times New Roman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</cellStyleXfs>
  <cellXfs count="179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4" fillId="2" borderId="0" xfId="0" applyFont="1" applyFill="1" applyAlignment="1">
      <alignment horizontal="justify" vertical="center"/>
    </xf>
    <xf numFmtId="0" fontId="3" fillId="0" borderId="9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49" fontId="8" fillId="0" borderId="13" xfId="2" applyNumberFormat="1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2" applyFont="1" applyFill="1" applyBorder="1" applyAlignment="1">
      <alignment horizontal="center" vertical="center"/>
    </xf>
    <xf numFmtId="4" fontId="2" fillId="2" borderId="4" xfId="2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4" fontId="2" fillId="2" borderId="19" xfId="2" applyNumberFormat="1" applyFont="1" applyFill="1" applyBorder="1" applyAlignment="1">
      <alignment horizontal="center" vertical="center"/>
    </xf>
    <xf numFmtId="4" fontId="2" fillId="2" borderId="9" xfId="2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horizontal="center" vertical="center"/>
    </xf>
    <xf numFmtId="9" fontId="2" fillId="2" borderId="9" xfId="3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wrapText="1" indent="1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9" xfId="3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" fontId="2" fillId="0" borderId="19" xfId="2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1" xfId="2" applyFont="1" applyFill="1" applyBorder="1" applyAlignment="1">
      <alignment horizontal="center" vertical="center"/>
    </xf>
    <xf numFmtId="4" fontId="2" fillId="2" borderId="22" xfId="2" applyNumberFormat="1" applyFont="1" applyFill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9" fontId="2" fillId="2" borderId="13" xfId="3" applyFont="1" applyFill="1" applyBorder="1" applyAlignment="1">
      <alignment horizontal="center" vertical="center"/>
    </xf>
    <xf numFmtId="4" fontId="2" fillId="2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4" fontId="2" fillId="2" borderId="23" xfId="2" applyNumberFormat="1" applyFont="1" applyFill="1" applyBorder="1" applyAlignment="1">
      <alignment horizontal="center" vertical="center"/>
    </xf>
    <xf numFmtId="4" fontId="2" fillId="2" borderId="24" xfId="2" applyNumberFormat="1" applyFont="1" applyFill="1" applyBorder="1" applyAlignment="1">
      <alignment horizontal="center" vertical="center"/>
    </xf>
    <xf numFmtId="4" fontId="2" fillId="2" borderId="24" xfId="0" applyNumberFormat="1" applyFont="1" applyFill="1" applyBorder="1" applyAlignment="1">
      <alignment horizontal="center" vertical="center"/>
    </xf>
    <xf numFmtId="9" fontId="2" fillId="2" borderId="2" xfId="3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 wrapText="1"/>
    </xf>
    <xf numFmtId="3" fontId="2" fillId="2" borderId="9" xfId="2" applyNumberFormat="1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9" fontId="2" fillId="2" borderId="15" xfId="3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9" fontId="2" fillId="2" borderId="24" xfId="3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4" fontId="2" fillId="2" borderId="27" xfId="2" applyNumberFormat="1" applyFont="1" applyFill="1" applyBorder="1" applyAlignment="1">
      <alignment horizontal="center" vertical="center"/>
    </xf>
    <xf numFmtId="4" fontId="2" fillId="0" borderId="22" xfId="2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 indent="1"/>
    </xf>
    <xf numFmtId="164" fontId="2" fillId="2" borderId="15" xfId="2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vertical="center" wrapText="1"/>
    </xf>
    <xf numFmtId="4" fontId="2" fillId="2" borderId="28" xfId="2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165" fontId="2" fillId="0" borderId="10" xfId="2" applyNumberFormat="1" applyFont="1" applyFill="1" applyBorder="1" applyAlignment="1">
      <alignment horizontal="center" vertical="center" wrapText="1"/>
    </xf>
    <xf numFmtId="4" fontId="2" fillId="0" borderId="9" xfId="2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 wrapText="1"/>
    </xf>
    <xf numFmtId="4" fontId="2" fillId="2" borderId="25" xfId="2" applyNumberFormat="1" applyFont="1" applyFill="1" applyBorder="1" applyAlignment="1">
      <alignment horizontal="center" vertical="center"/>
    </xf>
    <xf numFmtId="9" fontId="2" fillId="0" borderId="9" xfId="3" applyFont="1" applyFill="1" applyBorder="1" applyAlignment="1">
      <alignment horizontal="center" vertical="center"/>
    </xf>
    <xf numFmtId="166" fontId="2" fillId="2" borderId="9" xfId="0" applyNumberFormat="1" applyFont="1" applyFill="1" applyBorder="1" applyAlignment="1">
      <alignment horizontal="center" vertical="center"/>
    </xf>
    <xf numFmtId="9" fontId="2" fillId="2" borderId="9" xfId="3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2" borderId="24" xfId="0" applyFont="1" applyFill="1" applyBorder="1" applyAlignment="1">
      <alignment horizontal="center" vertical="center"/>
    </xf>
    <xf numFmtId="3" fontId="2" fillId="0" borderId="27" xfId="2" applyNumberFormat="1" applyFont="1" applyFill="1" applyBorder="1" applyAlignment="1">
      <alignment horizontal="center" vertical="center"/>
    </xf>
    <xf numFmtId="3" fontId="2" fillId="2" borderId="27" xfId="2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3" fontId="2" fillId="0" borderId="29" xfId="2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 wrapText="1"/>
    </xf>
    <xf numFmtId="3" fontId="2" fillId="2" borderId="30" xfId="2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165" fontId="2" fillId="2" borderId="14" xfId="1" applyNumberFormat="1" applyFont="1" applyFill="1" applyBorder="1" applyAlignment="1">
      <alignment horizontal="center" vertical="center" wrapText="1"/>
    </xf>
    <xf numFmtId="49" fontId="11" fillId="0" borderId="25" xfId="2" applyNumberFormat="1" applyFont="1" applyFill="1" applyBorder="1" applyAlignment="1">
      <alignment horizontal="center" vertical="center"/>
    </xf>
    <xf numFmtId="0" fontId="11" fillId="0" borderId="15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/>
    </xf>
    <xf numFmtId="4" fontId="2" fillId="2" borderId="24" xfId="2" applyNumberFormat="1" applyFont="1" applyFill="1" applyBorder="1" applyAlignment="1">
      <alignment horizontal="center" vertical="center" wrapText="1"/>
    </xf>
    <xf numFmtId="9" fontId="2" fillId="2" borderId="24" xfId="3" applyFont="1" applyFill="1" applyBorder="1" applyAlignment="1">
      <alignment horizontal="center" vertical="center" wrapText="1"/>
    </xf>
    <xf numFmtId="165" fontId="2" fillId="2" borderId="1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9" fontId="2" fillId="2" borderId="9" xfId="3" applyFont="1" applyFill="1" applyBorder="1" applyAlignment="1">
      <alignment horizontal="center" vertical="center" wrapText="1"/>
    </xf>
    <xf numFmtId="165" fontId="2" fillId="2" borderId="10" xfId="2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indent="7"/>
    </xf>
    <xf numFmtId="4" fontId="2" fillId="0" borderId="27" xfId="2" applyNumberFormat="1" applyFont="1" applyFill="1" applyBorder="1" applyAlignment="1">
      <alignment horizontal="center" vertical="center"/>
    </xf>
    <xf numFmtId="0" fontId="13" fillId="2" borderId="0" xfId="4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4" fillId="2" borderId="0" xfId="5" applyFont="1" applyFill="1" applyAlignment="1">
      <alignment vertical="center"/>
    </xf>
    <xf numFmtId="3" fontId="2" fillId="2" borderId="9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 indent="1"/>
    </xf>
    <xf numFmtId="9" fontId="2" fillId="2" borderId="13" xfId="3" applyFont="1" applyFill="1" applyBorder="1" applyAlignment="1">
      <alignment horizontal="center" vertical="center" wrapText="1"/>
    </xf>
    <xf numFmtId="165" fontId="2" fillId="2" borderId="21" xfId="2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4" fontId="2" fillId="0" borderId="29" xfId="2" applyNumberFormat="1" applyFont="1" applyFill="1" applyBorder="1" applyAlignment="1">
      <alignment horizontal="center" vertical="center"/>
    </xf>
    <xf numFmtId="4" fontId="2" fillId="0" borderId="9" xfId="2" applyNumberFormat="1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3" fontId="2" fillId="0" borderId="9" xfId="2" applyNumberFormat="1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3" fontId="2" fillId="0" borderId="27" xfId="2" applyNumberFormat="1" applyFont="1" applyFill="1" applyBorder="1" applyAlignment="1">
      <alignment horizontal="center" vertical="center" wrapText="1"/>
    </xf>
    <xf numFmtId="49" fontId="3" fillId="0" borderId="25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3" fontId="2" fillId="0" borderId="30" xfId="2" applyNumberFormat="1" applyFont="1" applyFill="1" applyBorder="1" applyAlignment="1">
      <alignment horizontal="center" vertical="center"/>
    </xf>
    <xf numFmtId="3" fontId="2" fillId="0" borderId="15" xfId="2" applyNumberFormat="1" applyFont="1" applyFill="1" applyBorder="1" applyAlignment="1">
      <alignment horizontal="center" vertical="center" wrapText="1"/>
    </xf>
    <xf numFmtId="9" fontId="2" fillId="0" borderId="15" xfId="3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9" xfId="2" applyNumberFormat="1" applyFont="1" applyFill="1" applyBorder="1" applyAlignment="1">
      <alignment horizontal="left" vertical="center"/>
    </xf>
    <xf numFmtId="164" fontId="2" fillId="2" borderId="19" xfId="2" applyNumberFormat="1" applyFont="1" applyFill="1" applyBorder="1" applyAlignment="1">
      <alignment horizontal="center" vertical="center"/>
    </xf>
    <xf numFmtId="9" fontId="2" fillId="2" borderId="27" xfId="3" applyFont="1" applyFill="1" applyBorder="1" applyAlignment="1">
      <alignment horizontal="center" vertical="center"/>
    </xf>
    <xf numFmtId="9" fontId="2" fillId="2" borderId="27" xfId="3" applyNumberFormat="1" applyFont="1" applyFill="1" applyBorder="1" applyAlignment="1">
      <alignment horizontal="center" vertical="center"/>
    </xf>
    <xf numFmtId="3" fontId="2" fillId="2" borderId="33" xfId="2" applyNumberFormat="1" applyFont="1" applyFill="1" applyBorder="1" applyAlignment="1">
      <alignment horizontal="center" vertical="center" wrapText="1"/>
    </xf>
    <xf numFmtId="3" fontId="2" fillId="2" borderId="2" xfId="2" applyNumberFormat="1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49" fontId="15" fillId="0" borderId="13" xfId="2" applyNumberFormat="1" applyFont="1" applyFill="1" applyBorder="1" applyAlignment="1">
      <alignment horizontal="center" vertical="center"/>
    </xf>
    <xf numFmtId="0" fontId="16" fillId="0" borderId="15" xfId="2" applyFont="1" applyFill="1" applyBorder="1" applyAlignment="1">
      <alignment horizontal="center" vertical="center"/>
    </xf>
    <xf numFmtId="0" fontId="15" fillId="0" borderId="15" xfId="2" applyFont="1" applyFill="1" applyBorder="1" applyAlignment="1">
      <alignment horizontal="center" vertical="center" wrapText="1"/>
    </xf>
    <xf numFmtId="0" fontId="16" fillId="0" borderId="30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left" vertical="center" inden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7" fillId="2" borderId="0" xfId="2" applyFont="1" applyFill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0" fillId="0" borderId="16" xfId="2" applyNumberFormat="1" applyFont="1" applyFill="1" applyBorder="1" applyAlignment="1">
      <alignment horizontal="center" vertical="center"/>
    </xf>
    <xf numFmtId="49" fontId="10" fillId="0" borderId="17" xfId="2" applyNumberFormat="1" applyFont="1" applyFill="1" applyBorder="1" applyAlignment="1">
      <alignment horizontal="center" vertical="center"/>
    </xf>
    <xf numFmtId="49" fontId="10" fillId="0" borderId="18" xfId="2" applyNumberFormat="1" applyFont="1" applyFill="1" applyBorder="1" applyAlignment="1">
      <alignment horizontal="center" vertical="center"/>
    </xf>
    <xf numFmtId="0" fontId="7" fillId="0" borderId="31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32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17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17" fillId="2" borderId="0" xfId="0" applyFont="1" applyFill="1" applyAlignment="1">
      <alignment horizontal="center" vertical="top"/>
    </xf>
  </cellXfs>
  <cellStyles count="6">
    <cellStyle name="Обычный" xfId="0" builtinId="0"/>
    <cellStyle name="Обычный 3 2" xfId="2"/>
    <cellStyle name="Обычный 8" xfId="4"/>
    <cellStyle name="Обычный_Формат МЭ  - (кор  08 09 2010) 2" xfId="5"/>
    <cellStyle name="Процентный 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zoomScale="80" zoomScaleNormal="80" workbookViewId="0">
      <selection activeCell="B16" sqref="B16"/>
    </sheetView>
  </sheetViews>
  <sheetFormatPr defaultRowHeight="15.75" x14ac:dyDescent="0.25"/>
  <cols>
    <col min="1" max="1" width="11.140625" style="1" customWidth="1"/>
    <col min="2" max="2" width="92.28515625" style="2" customWidth="1"/>
    <col min="3" max="3" width="13.140625" style="3" customWidth="1"/>
    <col min="4" max="4" width="14.28515625" style="3" customWidth="1"/>
    <col min="5" max="5" width="14.28515625" style="4" customWidth="1"/>
    <col min="6" max="6" width="13" style="4" customWidth="1"/>
    <col min="7" max="7" width="10.7109375" style="5" customWidth="1"/>
    <col min="8" max="8" width="19.85546875" style="5" customWidth="1"/>
    <col min="9" max="16384" width="9.140625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148" t="s">
        <v>3</v>
      </c>
      <c r="B6" s="148"/>
      <c r="C6" s="148"/>
      <c r="D6" s="148"/>
      <c r="E6" s="148"/>
      <c r="F6" s="148"/>
      <c r="G6" s="148"/>
      <c r="H6" s="148"/>
    </row>
    <row r="7" spans="1:8" ht="41.25" customHeight="1" x14ac:dyDescent="0.25">
      <c r="A7" s="149"/>
      <c r="B7" s="149"/>
      <c r="C7" s="149"/>
      <c r="D7" s="149"/>
      <c r="E7" s="149"/>
      <c r="F7" s="149"/>
      <c r="G7" s="149"/>
      <c r="H7" s="149"/>
    </row>
    <row r="9" spans="1:8" ht="18.75" x14ac:dyDescent="0.25">
      <c r="A9" s="150" t="s">
        <v>4</v>
      </c>
      <c r="B9" s="150"/>
      <c r="C9" s="150"/>
      <c r="D9" s="150"/>
      <c r="E9" s="150"/>
      <c r="F9" s="150"/>
    </row>
    <row r="10" spans="1:8" x14ac:dyDescent="0.25">
      <c r="B10" s="175" t="s">
        <v>727</v>
      </c>
    </row>
    <row r="11" spans="1:8" ht="18.75" x14ac:dyDescent="0.25">
      <c r="B11" s="8" t="s">
        <v>5</v>
      </c>
    </row>
    <row r="12" spans="1:8" ht="18.75" x14ac:dyDescent="0.25">
      <c r="A12" s="150" t="s">
        <v>724</v>
      </c>
      <c r="B12" s="150"/>
    </row>
    <row r="13" spans="1:8" ht="18.75" x14ac:dyDescent="0.25">
      <c r="B13" s="8"/>
    </row>
    <row r="14" spans="1:8" ht="18.75" customHeight="1" x14ac:dyDescent="0.25">
      <c r="B14" s="176" t="s">
        <v>722</v>
      </c>
      <c r="C14" s="177"/>
      <c r="D14" s="177"/>
      <c r="E14" s="177"/>
      <c r="F14" s="177"/>
      <c r="G14" s="177"/>
      <c r="H14" s="177"/>
    </row>
    <row r="15" spans="1:8" x14ac:dyDescent="0.25">
      <c r="B15" s="178" t="s">
        <v>728</v>
      </c>
      <c r="C15" s="178"/>
      <c r="D15" s="178"/>
      <c r="E15" s="178"/>
      <c r="F15" s="178"/>
      <c r="G15" s="178"/>
    </row>
    <row r="16" spans="1:8" x14ac:dyDescent="0.25">
      <c r="A16" s="5"/>
      <c r="B16" s="5"/>
      <c r="C16" s="5"/>
      <c r="D16" s="5"/>
      <c r="E16" s="5"/>
      <c r="F16" s="5"/>
    </row>
    <row r="17" spans="1:9" x14ac:dyDescent="0.25">
      <c r="A17" s="5"/>
      <c r="B17" s="5"/>
      <c r="C17" s="5"/>
      <c r="D17" s="5"/>
      <c r="E17" s="5"/>
      <c r="F17" s="5"/>
    </row>
    <row r="18" spans="1:9" ht="21" thickBot="1" x14ac:dyDescent="0.3">
      <c r="A18" s="151" t="s">
        <v>6</v>
      </c>
      <c r="B18" s="151"/>
      <c r="C18" s="151"/>
      <c r="D18" s="151"/>
      <c r="E18" s="151"/>
      <c r="F18" s="151"/>
      <c r="G18" s="151"/>
      <c r="H18" s="151"/>
    </row>
    <row r="19" spans="1:9" ht="63" customHeight="1" x14ac:dyDescent="0.25">
      <c r="A19" s="152" t="s">
        <v>7</v>
      </c>
      <c r="B19" s="154" t="s">
        <v>8</v>
      </c>
      <c r="C19" s="156" t="s">
        <v>9</v>
      </c>
      <c r="D19" s="158" t="s">
        <v>720</v>
      </c>
      <c r="E19" s="159"/>
      <c r="F19" s="160" t="s">
        <v>721</v>
      </c>
      <c r="G19" s="159"/>
      <c r="H19" s="146" t="s">
        <v>10</v>
      </c>
    </row>
    <row r="20" spans="1:9" ht="38.25" x14ac:dyDescent="0.25">
      <c r="A20" s="153"/>
      <c r="B20" s="155"/>
      <c r="C20" s="157"/>
      <c r="D20" s="9" t="s">
        <v>11</v>
      </c>
      <c r="E20" s="10" t="s">
        <v>12</v>
      </c>
      <c r="F20" s="10" t="s">
        <v>13</v>
      </c>
      <c r="G20" s="9" t="s">
        <v>14</v>
      </c>
      <c r="H20" s="147"/>
    </row>
    <row r="21" spans="1:9" s="14" customFormat="1" ht="16.5" thickBot="1" x14ac:dyDescent="0.3">
      <c r="A21" s="11">
        <v>1</v>
      </c>
      <c r="B21" s="12">
        <v>2</v>
      </c>
      <c r="C21" s="13">
        <v>3</v>
      </c>
      <c r="D21" s="143">
        <v>4</v>
      </c>
      <c r="E21" s="141">
        <v>5</v>
      </c>
      <c r="F21" s="11" t="s">
        <v>15</v>
      </c>
      <c r="G21" s="12">
        <v>7</v>
      </c>
      <c r="H21" s="12">
        <v>8</v>
      </c>
      <c r="I21" s="5"/>
    </row>
    <row r="22" spans="1:9" s="14" customFormat="1" ht="19.5" thickBot="1" x14ac:dyDescent="0.3">
      <c r="A22" s="162" t="s">
        <v>16</v>
      </c>
      <c r="B22" s="163"/>
      <c r="C22" s="163"/>
      <c r="D22" s="163"/>
      <c r="E22" s="163"/>
      <c r="F22" s="163"/>
      <c r="G22" s="163"/>
      <c r="H22" s="164"/>
      <c r="I22" s="5"/>
    </row>
    <row r="23" spans="1:9" s="14" customFormat="1" x14ac:dyDescent="0.25">
      <c r="A23" s="15" t="s">
        <v>17</v>
      </c>
      <c r="B23" s="16" t="s">
        <v>18</v>
      </c>
      <c r="C23" s="17" t="s">
        <v>19</v>
      </c>
      <c r="D23" s="18">
        <v>7987.3059950872866</v>
      </c>
      <c r="E23" s="19">
        <v>8233.8371319634807</v>
      </c>
      <c r="F23" s="19">
        <f>IF(D23="нд","нд",E23-D23)</f>
        <v>246.53113687619407</v>
      </c>
      <c r="G23" s="49">
        <f>IF(D23="нд","нд",E23/D23-1)</f>
        <v>3.0865367750756878E-2</v>
      </c>
      <c r="H23" s="20" t="s">
        <v>20</v>
      </c>
      <c r="I23" s="5"/>
    </row>
    <row r="24" spans="1:9" s="14" customFormat="1" x14ac:dyDescent="0.25">
      <c r="A24" s="21" t="s">
        <v>21</v>
      </c>
      <c r="B24" s="22" t="s">
        <v>22</v>
      </c>
      <c r="C24" s="23" t="s">
        <v>19</v>
      </c>
      <c r="D24" s="24" t="s">
        <v>20</v>
      </c>
      <c r="E24" s="25" t="s">
        <v>20</v>
      </c>
      <c r="F24" s="26" t="str">
        <f t="shared" ref="F24:F87" si="0">IF(D24="нд","нд",E24-D24)</f>
        <v>нд</v>
      </c>
      <c r="G24" s="27" t="str">
        <f t="shared" ref="G24:G87" si="1">IF(D24="нд","нд",E24/D24-1)</f>
        <v>нд</v>
      </c>
      <c r="H24" s="28" t="s">
        <v>20</v>
      </c>
      <c r="I24" s="5"/>
    </row>
    <row r="25" spans="1:9" s="14" customFormat="1" ht="31.5" x14ac:dyDescent="0.25">
      <c r="A25" s="21" t="s">
        <v>23</v>
      </c>
      <c r="B25" s="29" t="s">
        <v>24</v>
      </c>
      <c r="C25" s="23" t="s">
        <v>19</v>
      </c>
      <c r="D25" s="24" t="s">
        <v>20</v>
      </c>
      <c r="E25" s="25" t="s">
        <v>20</v>
      </c>
      <c r="F25" s="26" t="str">
        <f t="shared" si="0"/>
        <v>нд</v>
      </c>
      <c r="G25" s="27" t="str">
        <f t="shared" si="1"/>
        <v>нд</v>
      </c>
      <c r="H25" s="28" t="s">
        <v>20</v>
      </c>
      <c r="I25" s="5"/>
    </row>
    <row r="26" spans="1:9" s="14" customFormat="1" ht="31.5" x14ac:dyDescent="0.25">
      <c r="A26" s="21" t="s">
        <v>25</v>
      </c>
      <c r="B26" s="29" t="s">
        <v>26</v>
      </c>
      <c r="C26" s="23" t="s">
        <v>19</v>
      </c>
      <c r="D26" s="24" t="s">
        <v>20</v>
      </c>
      <c r="E26" s="25" t="s">
        <v>20</v>
      </c>
      <c r="F26" s="26" t="str">
        <f t="shared" si="0"/>
        <v>нд</v>
      </c>
      <c r="G26" s="27" t="str">
        <f t="shared" si="1"/>
        <v>нд</v>
      </c>
      <c r="H26" s="28" t="s">
        <v>20</v>
      </c>
      <c r="I26" s="5"/>
    </row>
    <row r="27" spans="1:9" s="14" customFormat="1" ht="31.5" x14ac:dyDescent="0.25">
      <c r="A27" s="21" t="s">
        <v>27</v>
      </c>
      <c r="B27" s="29" t="s">
        <v>28</v>
      </c>
      <c r="C27" s="23" t="s">
        <v>19</v>
      </c>
      <c r="D27" s="24" t="s">
        <v>20</v>
      </c>
      <c r="E27" s="25" t="s">
        <v>20</v>
      </c>
      <c r="F27" s="26" t="str">
        <f t="shared" si="0"/>
        <v>нд</v>
      </c>
      <c r="G27" s="27" t="str">
        <f t="shared" si="1"/>
        <v>нд</v>
      </c>
      <c r="H27" s="28" t="s">
        <v>20</v>
      </c>
      <c r="I27" s="5"/>
    </row>
    <row r="28" spans="1:9" s="14" customFormat="1" x14ac:dyDescent="0.25">
      <c r="A28" s="21" t="s">
        <v>29</v>
      </c>
      <c r="B28" s="22" t="s">
        <v>30</v>
      </c>
      <c r="C28" s="23" t="s">
        <v>19</v>
      </c>
      <c r="D28" s="24" t="s">
        <v>20</v>
      </c>
      <c r="E28" s="25" t="s">
        <v>20</v>
      </c>
      <c r="F28" s="26" t="str">
        <f t="shared" si="0"/>
        <v>нд</v>
      </c>
      <c r="G28" s="27" t="str">
        <f t="shared" si="1"/>
        <v>нд</v>
      </c>
      <c r="H28" s="28" t="s">
        <v>20</v>
      </c>
      <c r="I28" s="5"/>
    </row>
    <row r="29" spans="1:9" s="14" customFormat="1" ht="63" x14ac:dyDescent="0.25">
      <c r="A29" s="21" t="s">
        <v>31</v>
      </c>
      <c r="B29" s="22" t="s">
        <v>32</v>
      </c>
      <c r="C29" s="23" t="s">
        <v>19</v>
      </c>
      <c r="D29" s="24">
        <v>6576.8524228210099</v>
      </c>
      <c r="E29" s="26">
        <v>7041.6890262634797</v>
      </c>
      <c r="F29" s="26">
        <f t="shared" si="0"/>
        <v>464.83660344246982</v>
      </c>
      <c r="G29" s="27">
        <f t="shared" si="1"/>
        <v>7.0677669735986992E-2</v>
      </c>
      <c r="H29" s="28" t="s">
        <v>694</v>
      </c>
      <c r="I29" s="5"/>
    </row>
    <row r="30" spans="1:9" s="14" customFormat="1" x14ac:dyDescent="0.25">
      <c r="A30" s="21" t="s">
        <v>33</v>
      </c>
      <c r="B30" s="22" t="s">
        <v>34</v>
      </c>
      <c r="C30" s="23" t="s">
        <v>19</v>
      </c>
      <c r="D30" s="24" t="s">
        <v>20</v>
      </c>
      <c r="E30" s="25" t="s">
        <v>20</v>
      </c>
      <c r="F30" s="26" t="str">
        <f t="shared" si="0"/>
        <v>нд</v>
      </c>
      <c r="G30" s="27" t="str">
        <f t="shared" si="1"/>
        <v>нд</v>
      </c>
      <c r="H30" s="28" t="s">
        <v>20</v>
      </c>
      <c r="I30" s="5"/>
    </row>
    <row r="31" spans="1:9" s="14" customFormat="1" ht="47.25" x14ac:dyDescent="0.25">
      <c r="A31" s="21" t="s">
        <v>35</v>
      </c>
      <c r="B31" s="22" t="s">
        <v>36</v>
      </c>
      <c r="C31" s="23" t="s">
        <v>19</v>
      </c>
      <c r="D31" s="24">
        <v>1191.9791600000001</v>
      </c>
      <c r="E31" s="26">
        <v>982.02579099999991</v>
      </c>
      <c r="F31" s="26">
        <f t="shared" si="0"/>
        <v>-209.95336900000018</v>
      </c>
      <c r="G31" s="27">
        <f t="shared" si="1"/>
        <v>-0.17613845614549184</v>
      </c>
      <c r="H31" s="28" t="s">
        <v>695</v>
      </c>
      <c r="I31" s="5"/>
    </row>
    <row r="32" spans="1:9" s="14" customFormat="1" x14ac:dyDescent="0.25">
      <c r="A32" s="21" t="s">
        <v>37</v>
      </c>
      <c r="B32" s="22" t="s">
        <v>38</v>
      </c>
      <c r="C32" s="23" t="s">
        <v>19</v>
      </c>
      <c r="D32" s="24">
        <v>0</v>
      </c>
      <c r="E32" s="26">
        <v>0</v>
      </c>
      <c r="F32" s="26">
        <f t="shared" si="0"/>
        <v>0</v>
      </c>
      <c r="G32" s="27">
        <v>0</v>
      </c>
      <c r="H32" s="28" t="s">
        <v>20</v>
      </c>
      <c r="I32" s="5"/>
    </row>
    <row r="33" spans="1:9" s="14" customFormat="1" x14ac:dyDescent="0.25">
      <c r="A33" s="21" t="s">
        <v>39</v>
      </c>
      <c r="B33" s="22" t="s">
        <v>40</v>
      </c>
      <c r="C33" s="23" t="s">
        <v>19</v>
      </c>
      <c r="D33" s="24" t="s">
        <v>20</v>
      </c>
      <c r="E33" s="25" t="s">
        <v>20</v>
      </c>
      <c r="F33" s="26" t="str">
        <f t="shared" si="0"/>
        <v>нд</v>
      </c>
      <c r="G33" s="27" t="str">
        <f t="shared" si="1"/>
        <v>нд</v>
      </c>
      <c r="H33" s="28" t="s">
        <v>20</v>
      </c>
      <c r="I33" s="5"/>
    </row>
    <row r="34" spans="1:9" s="14" customFormat="1" ht="31.5" x14ac:dyDescent="0.25">
      <c r="A34" s="21" t="s">
        <v>41</v>
      </c>
      <c r="B34" s="29" t="s">
        <v>42</v>
      </c>
      <c r="C34" s="23" t="s">
        <v>19</v>
      </c>
      <c r="D34" s="24" t="s">
        <v>20</v>
      </c>
      <c r="E34" s="25" t="s">
        <v>20</v>
      </c>
      <c r="F34" s="26" t="str">
        <f t="shared" si="0"/>
        <v>нд</v>
      </c>
      <c r="G34" s="27" t="str">
        <f t="shared" si="1"/>
        <v>нд</v>
      </c>
      <c r="H34" s="28" t="s">
        <v>20</v>
      </c>
      <c r="I34" s="5"/>
    </row>
    <row r="35" spans="1:9" s="14" customFormat="1" x14ac:dyDescent="0.25">
      <c r="A35" s="21" t="s">
        <v>43</v>
      </c>
      <c r="B35" s="32" t="s">
        <v>44</v>
      </c>
      <c r="C35" s="23" t="s">
        <v>19</v>
      </c>
      <c r="D35" s="24" t="s">
        <v>20</v>
      </c>
      <c r="E35" s="25" t="s">
        <v>20</v>
      </c>
      <c r="F35" s="26" t="str">
        <f t="shared" si="0"/>
        <v>нд</v>
      </c>
      <c r="G35" s="27" t="str">
        <f t="shared" si="1"/>
        <v>нд</v>
      </c>
      <c r="H35" s="28" t="s">
        <v>20</v>
      </c>
      <c r="I35" s="5"/>
    </row>
    <row r="36" spans="1:9" s="14" customFormat="1" x14ac:dyDescent="0.25">
      <c r="A36" s="21" t="s">
        <v>45</v>
      </c>
      <c r="B36" s="32" t="s">
        <v>46</v>
      </c>
      <c r="C36" s="23" t="s">
        <v>19</v>
      </c>
      <c r="D36" s="24" t="s">
        <v>20</v>
      </c>
      <c r="E36" s="25" t="s">
        <v>20</v>
      </c>
      <c r="F36" s="26" t="str">
        <f t="shared" si="0"/>
        <v>нд</v>
      </c>
      <c r="G36" s="27" t="str">
        <f t="shared" si="1"/>
        <v>нд</v>
      </c>
      <c r="H36" s="28" t="s">
        <v>20</v>
      </c>
      <c r="I36" s="5"/>
    </row>
    <row r="37" spans="1:9" s="14" customFormat="1" x14ac:dyDescent="0.25">
      <c r="A37" s="21" t="s">
        <v>47</v>
      </c>
      <c r="B37" s="145" t="s">
        <v>48</v>
      </c>
      <c r="C37" s="23" t="s">
        <v>19</v>
      </c>
      <c r="D37" s="24">
        <v>218.47441226627666</v>
      </c>
      <c r="E37" s="26">
        <f>E23-E29-E31-E32</f>
        <v>210.12231470000108</v>
      </c>
      <c r="F37" s="26">
        <f t="shared" si="0"/>
        <v>-8.3520975662755745</v>
      </c>
      <c r="G37" s="27">
        <f t="shared" si="1"/>
        <v>-3.8229179699524884E-2</v>
      </c>
      <c r="H37" s="28" t="s">
        <v>20</v>
      </c>
      <c r="I37" s="5"/>
    </row>
    <row r="38" spans="1:9" s="14" customFormat="1" ht="31.5" x14ac:dyDescent="0.25">
      <c r="A38" s="21" t="s">
        <v>49</v>
      </c>
      <c r="B38" s="61" t="s">
        <v>50</v>
      </c>
      <c r="C38" s="23" t="s">
        <v>19</v>
      </c>
      <c r="D38" s="24">
        <v>6595.8380848634879</v>
      </c>
      <c r="E38" s="26">
        <v>6851.4816248300003</v>
      </c>
      <c r="F38" s="26">
        <f t="shared" si="0"/>
        <v>255.64353996651244</v>
      </c>
      <c r="G38" s="27">
        <f t="shared" si="1"/>
        <v>3.8758310418986586E-2</v>
      </c>
      <c r="H38" s="28" t="s">
        <v>20</v>
      </c>
      <c r="I38" s="5"/>
    </row>
    <row r="39" spans="1:9" s="14" customFormat="1" x14ac:dyDescent="0.25">
      <c r="A39" s="21" t="s">
        <v>51</v>
      </c>
      <c r="B39" s="22" t="s">
        <v>22</v>
      </c>
      <c r="C39" s="23" t="s">
        <v>19</v>
      </c>
      <c r="D39" s="24" t="s">
        <v>20</v>
      </c>
      <c r="E39" s="25" t="s">
        <v>20</v>
      </c>
      <c r="F39" s="26" t="str">
        <f t="shared" si="0"/>
        <v>нд</v>
      </c>
      <c r="G39" s="27" t="str">
        <f t="shared" si="1"/>
        <v>нд</v>
      </c>
      <c r="H39" s="28" t="s">
        <v>20</v>
      </c>
      <c r="I39" s="5"/>
    </row>
    <row r="40" spans="1:9" s="14" customFormat="1" ht="31.5" x14ac:dyDescent="0.25">
      <c r="A40" s="21" t="s">
        <v>52</v>
      </c>
      <c r="B40" s="33" t="s">
        <v>24</v>
      </c>
      <c r="C40" s="23" t="s">
        <v>19</v>
      </c>
      <c r="D40" s="24" t="s">
        <v>20</v>
      </c>
      <c r="E40" s="25" t="s">
        <v>20</v>
      </c>
      <c r="F40" s="26" t="str">
        <f t="shared" si="0"/>
        <v>нд</v>
      </c>
      <c r="G40" s="27" t="str">
        <f t="shared" si="1"/>
        <v>нд</v>
      </c>
      <c r="H40" s="28" t="s">
        <v>20</v>
      </c>
      <c r="I40" s="5"/>
    </row>
    <row r="41" spans="1:9" s="14" customFormat="1" ht="31.5" x14ac:dyDescent="0.25">
      <c r="A41" s="21" t="s">
        <v>53</v>
      </c>
      <c r="B41" s="33" t="s">
        <v>26</v>
      </c>
      <c r="C41" s="23" t="s">
        <v>19</v>
      </c>
      <c r="D41" s="24" t="s">
        <v>20</v>
      </c>
      <c r="E41" s="25" t="s">
        <v>20</v>
      </c>
      <c r="F41" s="26" t="str">
        <f t="shared" si="0"/>
        <v>нд</v>
      </c>
      <c r="G41" s="27" t="str">
        <f t="shared" si="1"/>
        <v>нд</v>
      </c>
      <c r="H41" s="28" t="s">
        <v>20</v>
      </c>
      <c r="I41" s="5"/>
    </row>
    <row r="42" spans="1:9" s="14" customFormat="1" ht="31.5" x14ac:dyDescent="0.25">
      <c r="A42" s="21" t="s">
        <v>54</v>
      </c>
      <c r="B42" s="33" t="s">
        <v>28</v>
      </c>
      <c r="C42" s="23" t="s">
        <v>19</v>
      </c>
      <c r="D42" s="24" t="s">
        <v>20</v>
      </c>
      <c r="E42" s="25" t="s">
        <v>20</v>
      </c>
      <c r="F42" s="26" t="str">
        <f t="shared" si="0"/>
        <v>нд</v>
      </c>
      <c r="G42" s="27" t="str">
        <f t="shared" si="1"/>
        <v>нд</v>
      </c>
      <c r="H42" s="28" t="s">
        <v>20</v>
      </c>
      <c r="I42" s="5"/>
    </row>
    <row r="43" spans="1:9" s="14" customFormat="1" x14ac:dyDescent="0.25">
      <c r="A43" s="21" t="s">
        <v>55</v>
      </c>
      <c r="B43" s="22" t="s">
        <v>30</v>
      </c>
      <c r="C43" s="23" t="s">
        <v>19</v>
      </c>
      <c r="D43" s="24" t="s">
        <v>20</v>
      </c>
      <c r="E43" s="25" t="s">
        <v>20</v>
      </c>
      <c r="F43" s="26" t="str">
        <f t="shared" si="0"/>
        <v>нд</v>
      </c>
      <c r="G43" s="27" t="str">
        <f t="shared" si="1"/>
        <v>нд</v>
      </c>
      <c r="H43" s="28" t="s">
        <v>20</v>
      </c>
      <c r="I43" s="5"/>
    </row>
    <row r="44" spans="1:9" s="14" customFormat="1" x14ac:dyDescent="0.25">
      <c r="A44" s="21" t="s">
        <v>56</v>
      </c>
      <c r="B44" s="22" t="s">
        <v>32</v>
      </c>
      <c r="C44" s="23" t="s">
        <v>19</v>
      </c>
      <c r="D44" s="24">
        <v>6407.3072206619845</v>
      </c>
      <c r="E44" s="26">
        <v>6612.5467019500002</v>
      </c>
      <c r="F44" s="26">
        <f t="shared" si="0"/>
        <v>205.23948128801567</v>
      </c>
      <c r="G44" s="27">
        <f t="shared" si="1"/>
        <v>3.2032096202000204E-2</v>
      </c>
      <c r="H44" s="28" t="s">
        <v>20</v>
      </c>
      <c r="I44" s="5"/>
    </row>
    <row r="45" spans="1:9" s="14" customFormat="1" x14ac:dyDescent="0.25">
      <c r="A45" s="21" t="s">
        <v>57</v>
      </c>
      <c r="B45" s="22" t="s">
        <v>34</v>
      </c>
      <c r="C45" s="23" t="s">
        <v>19</v>
      </c>
      <c r="D45" s="24" t="s">
        <v>20</v>
      </c>
      <c r="E45" s="25" t="s">
        <v>20</v>
      </c>
      <c r="F45" s="26" t="str">
        <f t="shared" si="0"/>
        <v>нд</v>
      </c>
      <c r="G45" s="27" t="str">
        <f t="shared" si="1"/>
        <v>нд</v>
      </c>
      <c r="H45" s="28" t="s">
        <v>20</v>
      </c>
      <c r="I45" s="5"/>
    </row>
    <row r="46" spans="1:9" s="14" customFormat="1" x14ac:dyDescent="0.25">
      <c r="A46" s="21" t="s">
        <v>58</v>
      </c>
      <c r="B46" s="22" t="s">
        <v>36</v>
      </c>
      <c r="C46" s="23" t="s">
        <v>19</v>
      </c>
      <c r="D46" s="24">
        <v>74.402790026321426</v>
      </c>
      <c r="E46" s="26">
        <v>76.685527210000018</v>
      </c>
      <c r="F46" s="26">
        <f t="shared" si="0"/>
        <v>2.2827371836785915</v>
      </c>
      <c r="G46" s="27">
        <f t="shared" si="1"/>
        <v>3.0680800852643131E-2</v>
      </c>
      <c r="H46" s="28" t="s">
        <v>20</v>
      </c>
      <c r="I46" s="5"/>
    </row>
    <row r="47" spans="1:9" s="14" customFormat="1" x14ac:dyDescent="0.25">
      <c r="A47" s="21" t="s">
        <v>59</v>
      </c>
      <c r="B47" s="22" t="s">
        <v>38</v>
      </c>
      <c r="C47" s="23" t="s">
        <v>19</v>
      </c>
      <c r="D47" s="24">
        <v>0</v>
      </c>
      <c r="E47" s="26">
        <v>0</v>
      </c>
      <c r="F47" s="26">
        <f t="shared" si="0"/>
        <v>0</v>
      </c>
      <c r="G47" s="27" t="s">
        <v>20</v>
      </c>
      <c r="H47" s="28" t="s">
        <v>20</v>
      </c>
      <c r="I47" s="5"/>
    </row>
    <row r="48" spans="1:9" s="14" customFormat="1" x14ac:dyDescent="0.25">
      <c r="A48" s="21" t="s">
        <v>60</v>
      </c>
      <c r="B48" s="22" t="s">
        <v>40</v>
      </c>
      <c r="C48" s="23" t="s">
        <v>19</v>
      </c>
      <c r="D48" s="24" t="s">
        <v>20</v>
      </c>
      <c r="E48" s="25" t="s">
        <v>20</v>
      </c>
      <c r="F48" s="26" t="str">
        <f t="shared" si="0"/>
        <v>нд</v>
      </c>
      <c r="G48" s="27" t="str">
        <f t="shared" si="1"/>
        <v>нд</v>
      </c>
      <c r="H48" s="28" t="s">
        <v>20</v>
      </c>
      <c r="I48" s="5"/>
    </row>
    <row r="49" spans="1:9" s="14" customFormat="1" ht="31.5" x14ac:dyDescent="0.25">
      <c r="A49" s="21" t="s">
        <v>61</v>
      </c>
      <c r="B49" s="29" t="s">
        <v>42</v>
      </c>
      <c r="C49" s="23" t="s">
        <v>19</v>
      </c>
      <c r="D49" s="24" t="s">
        <v>20</v>
      </c>
      <c r="E49" s="25" t="s">
        <v>20</v>
      </c>
      <c r="F49" s="26" t="str">
        <f t="shared" si="0"/>
        <v>нд</v>
      </c>
      <c r="G49" s="27" t="str">
        <f t="shared" si="1"/>
        <v>нд</v>
      </c>
      <c r="H49" s="28" t="s">
        <v>20</v>
      </c>
      <c r="I49" s="5"/>
    </row>
    <row r="50" spans="1:9" s="14" customFormat="1" x14ac:dyDescent="0.25">
      <c r="A50" s="21" t="s">
        <v>62</v>
      </c>
      <c r="B50" s="33" t="s">
        <v>44</v>
      </c>
      <c r="C50" s="23" t="s">
        <v>19</v>
      </c>
      <c r="D50" s="24" t="s">
        <v>20</v>
      </c>
      <c r="E50" s="25" t="s">
        <v>20</v>
      </c>
      <c r="F50" s="26" t="str">
        <f t="shared" si="0"/>
        <v>нд</v>
      </c>
      <c r="G50" s="27" t="str">
        <f t="shared" si="1"/>
        <v>нд</v>
      </c>
      <c r="H50" s="28" t="s">
        <v>20</v>
      </c>
      <c r="I50" s="5"/>
    </row>
    <row r="51" spans="1:9" s="14" customFormat="1" x14ac:dyDescent="0.25">
      <c r="A51" s="21" t="s">
        <v>63</v>
      </c>
      <c r="B51" s="33" t="s">
        <v>46</v>
      </c>
      <c r="C51" s="23" t="s">
        <v>19</v>
      </c>
      <c r="D51" s="24" t="s">
        <v>20</v>
      </c>
      <c r="E51" s="25" t="s">
        <v>20</v>
      </c>
      <c r="F51" s="26" t="str">
        <f t="shared" si="0"/>
        <v>нд</v>
      </c>
      <c r="G51" s="27" t="str">
        <f t="shared" si="1"/>
        <v>нд</v>
      </c>
      <c r="H51" s="28" t="s">
        <v>20</v>
      </c>
      <c r="I51" s="5"/>
    </row>
    <row r="52" spans="1:9" s="14" customFormat="1" ht="126" x14ac:dyDescent="0.25">
      <c r="A52" s="21" t="s">
        <v>64</v>
      </c>
      <c r="B52" s="22" t="s">
        <v>48</v>
      </c>
      <c r="C52" s="23" t="s">
        <v>19</v>
      </c>
      <c r="D52" s="24">
        <v>114.12807417518196</v>
      </c>
      <c r="E52" s="26">
        <f>E38-E44-E46-E47</f>
        <v>162.24939567000013</v>
      </c>
      <c r="F52" s="26">
        <f t="shared" si="0"/>
        <v>48.121321494818162</v>
      </c>
      <c r="G52" s="27">
        <f t="shared" si="1"/>
        <v>0.42164315697602928</v>
      </c>
      <c r="H52" s="28" t="s">
        <v>696</v>
      </c>
      <c r="I52" s="5"/>
    </row>
    <row r="53" spans="1:9" s="14" customFormat="1" x14ac:dyDescent="0.25">
      <c r="A53" s="21" t="s">
        <v>65</v>
      </c>
      <c r="B53" s="34" t="s">
        <v>66</v>
      </c>
      <c r="C53" s="23" t="s">
        <v>19</v>
      </c>
      <c r="D53" s="24">
        <v>1424.3146336260877</v>
      </c>
      <c r="E53" s="26">
        <v>1747.8359276300002</v>
      </c>
      <c r="F53" s="26">
        <f t="shared" si="0"/>
        <v>323.52129400391254</v>
      </c>
      <c r="G53" s="27">
        <f t="shared" si="1"/>
        <v>0.2271417328489258</v>
      </c>
      <c r="H53" s="28" t="s">
        <v>20</v>
      </c>
      <c r="I53" s="5"/>
    </row>
    <row r="54" spans="1:9" s="14" customFormat="1" x14ac:dyDescent="0.25">
      <c r="A54" s="21" t="s">
        <v>52</v>
      </c>
      <c r="B54" s="33" t="s">
        <v>67</v>
      </c>
      <c r="C54" s="23" t="s">
        <v>19</v>
      </c>
      <c r="D54" s="24" t="s">
        <v>20</v>
      </c>
      <c r="E54" s="25" t="s">
        <v>20</v>
      </c>
      <c r="F54" s="26" t="str">
        <f t="shared" si="0"/>
        <v>нд</v>
      </c>
      <c r="G54" s="27" t="str">
        <f t="shared" si="1"/>
        <v>нд</v>
      </c>
      <c r="H54" s="28" t="s">
        <v>20</v>
      </c>
      <c r="I54" s="5"/>
    </row>
    <row r="55" spans="1:9" s="14" customFormat="1" ht="126" x14ac:dyDescent="0.25">
      <c r="A55" s="21" t="s">
        <v>53</v>
      </c>
      <c r="B55" s="32" t="s">
        <v>68</v>
      </c>
      <c r="C55" s="23" t="s">
        <v>19</v>
      </c>
      <c r="D55" s="24">
        <v>1133.80536581</v>
      </c>
      <c r="E55" s="26">
        <v>1416.6522645700002</v>
      </c>
      <c r="F55" s="26">
        <f t="shared" si="0"/>
        <v>282.84689876000016</v>
      </c>
      <c r="G55" s="27">
        <f t="shared" si="1"/>
        <v>0.24946689025230717</v>
      </c>
      <c r="H55" s="28" t="s">
        <v>697</v>
      </c>
      <c r="I55" s="5"/>
    </row>
    <row r="56" spans="1:9" s="14" customFormat="1" x14ac:dyDescent="0.25">
      <c r="A56" s="21" t="s">
        <v>69</v>
      </c>
      <c r="B56" s="35" t="s">
        <v>70</v>
      </c>
      <c r="C56" s="23" t="s">
        <v>19</v>
      </c>
      <c r="D56" s="24">
        <v>1133.80536581</v>
      </c>
      <c r="E56" s="26">
        <f>E55</f>
        <v>1416.6522645700002</v>
      </c>
      <c r="F56" s="26">
        <f t="shared" si="0"/>
        <v>282.84689876000016</v>
      </c>
      <c r="G56" s="27">
        <f t="shared" si="1"/>
        <v>0.24946689025230717</v>
      </c>
      <c r="H56" s="28" t="s">
        <v>20</v>
      </c>
      <c r="I56" s="5"/>
    </row>
    <row r="57" spans="1:9" s="14" customFormat="1" ht="31.5" x14ac:dyDescent="0.25">
      <c r="A57" s="21" t="s">
        <v>71</v>
      </c>
      <c r="B57" s="36" t="s">
        <v>72</v>
      </c>
      <c r="C57" s="23" t="s">
        <v>19</v>
      </c>
      <c r="D57" s="24">
        <v>1133.80536581</v>
      </c>
      <c r="E57" s="26">
        <f>E56</f>
        <v>1416.6522645700002</v>
      </c>
      <c r="F57" s="26">
        <f t="shared" si="0"/>
        <v>282.84689876000016</v>
      </c>
      <c r="G57" s="27">
        <f t="shared" si="1"/>
        <v>0.24946689025230717</v>
      </c>
      <c r="H57" s="28" t="s">
        <v>20</v>
      </c>
      <c r="I57" s="5"/>
    </row>
    <row r="58" spans="1:9" s="14" customFormat="1" x14ac:dyDescent="0.25">
      <c r="A58" s="21" t="s">
        <v>73</v>
      </c>
      <c r="B58" s="36" t="s">
        <v>74</v>
      </c>
      <c r="C58" s="23" t="s">
        <v>19</v>
      </c>
      <c r="D58" s="24" t="s">
        <v>20</v>
      </c>
      <c r="E58" s="26">
        <v>0</v>
      </c>
      <c r="F58" s="26" t="str">
        <f t="shared" si="0"/>
        <v>нд</v>
      </c>
      <c r="G58" s="27" t="str">
        <f t="shared" si="1"/>
        <v>нд</v>
      </c>
      <c r="H58" s="28" t="s">
        <v>20</v>
      </c>
      <c r="I58" s="5"/>
    </row>
    <row r="59" spans="1:9" s="14" customFormat="1" x14ac:dyDescent="0.25">
      <c r="A59" s="21" t="s">
        <v>75</v>
      </c>
      <c r="B59" s="35" t="s">
        <v>76</v>
      </c>
      <c r="C59" s="23" t="s">
        <v>19</v>
      </c>
      <c r="D59" s="24">
        <v>0</v>
      </c>
      <c r="E59" s="26">
        <v>0</v>
      </c>
      <c r="F59" s="26">
        <f t="shared" si="0"/>
        <v>0</v>
      </c>
      <c r="G59" s="27" t="s">
        <v>20</v>
      </c>
      <c r="H59" s="28" t="s">
        <v>20</v>
      </c>
      <c r="I59" s="5"/>
    </row>
    <row r="60" spans="1:9" s="14" customFormat="1" x14ac:dyDescent="0.25">
      <c r="A60" s="21" t="s">
        <v>54</v>
      </c>
      <c r="B60" s="32" t="s">
        <v>77</v>
      </c>
      <c r="C60" s="23" t="s">
        <v>19</v>
      </c>
      <c r="D60" s="24">
        <v>290.50926781608774</v>
      </c>
      <c r="E60" s="26">
        <v>293.31751391</v>
      </c>
      <c r="F60" s="26">
        <f t="shared" si="0"/>
        <v>2.8082460939122598</v>
      </c>
      <c r="G60" s="27">
        <f t="shared" si="1"/>
        <v>9.6666316879434611E-3</v>
      </c>
      <c r="H60" s="28" t="s">
        <v>20</v>
      </c>
      <c r="I60" s="5"/>
    </row>
    <row r="61" spans="1:9" s="14" customFormat="1" x14ac:dyDescent="0.25">
      <c r="A61" s="21" t="s">
        <v>78</v>
      </c>
      <c r="B61" s="32" t="s">
        <v>79</v>
      </c>
      <c r="C61" s="23" t="s">
        <v>19</v>
      </c>
      <c r="D61" s="24">
        <v>0</v>
      </c>
      <c r="E61" s="26">
        <f>E53-E55-E60</f>
        <v>37.866149150000069</v>
      </c>
      <c r="F61" s="26">
        <f t="shared" si="0"/>
        <v>37.866149150000069</v>
      </c>
      <c r="G61" s="27" t="s">
        <v>20</v>
      </c>
      <c r="H61" s="28" t="s">
        <v>20</v>
      </c>
      <c r="I61" s="5"/>
    </row>
    <row r="62" spans="1:9" s="14" customFormat="1" x14ac:dyDescent="0.25">
      <c r="A62" s="21" t="s">
        <v>80</v>
      </c>
      <c r="B62" s="34" t="s">
        <v>81</v>
      </c>
      <c r="C62" s="23" t="s">
        <v>19</v>
      </c>
      <c r="D62" s="24">
        <v>1101.4060157406561</v>
      </c>
      <c r="E62" s="26">
        <v>1115.891397703333</v>
      </c>
      <c r="F62" s="26">
        <f t="shared" si="0"/>
        <v>14.485381962676911</v>
      </c>
      <c r="G62" s="27">
        <f t="shared" si="1"/>
        <v>1.3151718581213778E-2</v>
      </c>
      <c r="H62" s="28" t="s">
        <v>20</v>
      </c>
      <c r="I62" s="5"/>
    </row>
    <row r="63" spans="1:9" s="14" customFormat="1" ht="31.5" x14ac:dyDescent="0.25">
      <c r="A63" s="21" t="s">
        <v>82</v>
      </c>
      <c r="B63" s="33" t="s">
        <v>83</v>
      </c>
      <c r="C63" s="23" t="s">
        <v>19</v>
      </c>
      <c r="D63" s="24">
        <v>0</v>
      </c>
      <c r="E63" s="25">
        <v>0</v>
      </c>
      <c r="F63" s="26">
        <f t="shared" si="0"/>
        <v>0</v>
      </c>
      <c r="G63" s="27" t="s">
        <v>20</v>
      </c>
      <c r="H63" s="28" t="s">
        <v>20</v>
      </c>
      <c r="I63" s="5"/>
    </row>
    <row r="64" spans="1:9" s="14" customFormat="1" ht="31.5" x14ac:dyDescent="0.25">
      <c r="A64" s="21" t="s">
        <v>84</v>
      </c>
      <c r="B64" s="33" t="s">
        <v>85</v>
      </c>
      <c r="C64" s="23" t="s">
        <v>19</v>
      </c>
      <c r="D64" s="24">
        <v>974.01109802065605</v>
      </c>
      <c r="E64" s="26">
        <v>987.72570038333322</v>
      </c>
      <c r="F64" s="26">
        <f t="shared" si="0"/>
        <v>13.714602362677169</v>
      </c>
      <c r="G64" s="27">
        <f t="shared" si="1"/>
        <v>1.4080540140196884E-2</v>
      </c>
      <c r="H64" s="28" t="s">
        <v>20</v>
      </c>
      <c r="I64" s="5"/>
    </row>
    <row r="65" spans="1:9" s="14" customFormat="1" x14ac:dyDescent="0.25">
      <c r="A65" s="21" t="s">
        <v>86</v>
      </c>
      <c r="B65" s="32" t="s">
        <v>87</v>
      </c>
      <c r="C65" s="23" t="s">
        <v>19</v>
      </c>
      <c r="D65" s="24" t="s">
        <v>20</v>
      </c>
      <c r="E65" s="25" t="s">
        <v>20</v>
      </c>
      <c r="F65" s="26" t="str">
        <f t="shared" si="0"/>
        <v>нд</v>
      </c>
      <c r="G65" s="27" t="str">
        <f t="shared" si="1"/>
        <v>нд</v>
      </c>
      <c r="H65" s="28" t="s">
        <v>20</v>
      </c>
      <c r="I65" s="5"/>
    </row>
    <row r="66" spans="1:9" s="14" customFormat="1" x14ac:dyDescent="0.25">
      <c r="A66" s="21" t="s">
        <v>88</v>
      </c>
      <c r="B66" s="32" t="s">
        <v>89</v>
      </c>
      <c r="C66" s="23" t="s">
        <v>19</v>
      </c>
      <c r="D66" s="24" t="s">
        <v>20</v>
      </c>
      <c r="E66" s="25" t="s">
        <v>20</v>
      </c>
      <c r="F66" s="26" t="str">
        <f t="shared" si="0"/>
        <v>нд</v>
      </c>
      <c r="G66" s="27" t="str">
        <f t="shared" si="1"/>
        <v>нд</v>
      </c>
      <c r="H66" s="28" t="s">
        <v>20</v>
      </c>
      <c r="I66" s="5"/>
    </row>
    <row r="67" spans="1:9" s="14" customFormat="1" x14ac:dyDescent="0.25">
      <c r="A67" s="21" t="s">
        <v>90</v>
      </c>
      <c r="B67" s="32" t="s">
        <v>91</v>
      </c>
      <c r="C67" s="23" t="s">
        <v>19</v>
      </c>
      <c r="D67" s="24">
        <v>127.39491772000001</v>
      </c>
      <c r="E67" s="26">
        <f>E62-E64</f>
        <v>128.16569731999982</v>
      </c>
      <c r="F67" s="26">
        <f t="shared" si="0"/>
        <v>0.7707795999998126</v>
      </c>
      <c r="G67" s="27">
        <f t="shared" si="1"/>
        <v>6.0503167143126646E-3</v>
      </c>
      <c r="H67" s="28" t="s">
        <v>20</v>
      </c>
      <c r="I67" s="5"/>
    </row>
    <row r="68" spans="1:9" s="14" customFormat="1" ht="78.75" x14ac:dyDescent="0.25">
      <c r="A68" s="21" t="s">
        <v>92</v>
      </c>
      <c r="B68" s="34" t="s">
        <v>93</v>
      </c>
      <c r="C68" s="23" t="s">
        <v>19</v>
      </c>
      <c r="D68" s="24">
        <v>1243.1203544698624</v>
      </c>
      <c r="E68" s="26">
        <v>1363.8900378600003</v>
      </c>
      <c r="F68" s="26">
        <f t="shared" si="0"/>
        <v>120.76968339013797</v>
      </c>
      <c r="G68" s="27">
        <f t="shared" si="1"/>
        <v>9.7150435157697279E-2</v>
      </c>
      <c r="H68" s="28" t="s">
        <v>698</v>
      </c>
      <c r="I68" s="5"/>
    </row>
    <row r="69" spans="1:9" s="14" customFormat="1" x14ac:dyDescent="0.25">
      <c r="A69" s="21" t="s">
        <v>94</v>
      </c>
      <c r="B69" s="34" t="s">
        <v>95</v>
      </c>
      <c r="C69" s="23" t="s">
        <v>19</v>
      </c>
      <c r="D69" s="24">
        <v>1810.9886942110572</v>
      </c>
      <c r="E69" s="26">
        <v>1833.2035217199998</v>
      </c>
      <c r="F69" s="26">
        <f t="shared" si="0"/>
        <v>22.214827508942562</v>
      </c>
      <c r="G69" s="27">
        <f t="shared" si="1"/>
        <v>1.2266684811425677E-2</v>
      </c>
      <c r="H69" s="28" t="s">
        <v>20</v>
      </c>
      <c r="I69" s="5"/>
    </row>
    <row r="70" spans="1:9" s="14" customFormat="1" x14ac:dyDescent="0.25">
      <c r="A70" s="21" t="s">
        <v>96</v>
      </c>
      <c r="B70" s="34" t="s">
        <v>97</v>
      </c>
      <c r="C70" s="23" t="s">
        <v>19</v>
      </c>
      <c r="D70" s="24">
        <v>152.99032265663567</v>
      </c>
      <c r="E70" s="26">
        <v>149.20763678999998</v>
      </c>
      <c r="F70" s="26">
        <f t="shared" si="0"/>
        <v>-3.7826858666356884</v>
      </c>
      <c r="G70" s="27">
        <f t="shared" si="1"/>
        <v>-2.4725000908229822E-2</v>
      </c>
      <c r="H70" s="28" t="s">
        <v>20</v>
      </c>
      <c r="I70" s="5"/>
    </row>
    <row r="71" spans="1:9" s="14" customFormat="1" x14ac:dyDescent="0.25">
      <c r="A71" s="21" t="s">
        <v>98</v>
      </c>
      <c r="B71" s="32" t="s">
        <v>99</v>
      </c>
      <c r="C71" s="23" t="s">
        <v>19</v>
      </c>
      <c r="D71" s="24">
        <v>148.43704165663561</v>
      </c>
      <c r="E71" s="26">
        <v>144.87722049000001</v>
      </c>
      <c r="F71" s="26">
        <f t="shared" si="0"/>
        <v>-3.5598211666356008</v>
      </c>
      <c r="G71" s="27">
        <f t="shared" si="1"/>
        <v>-2.3982027173986453E-2</v>
      </c>
      <c r="H71" s="28" t="s">
        <v>20</v>
      </c>
      <c r="I71" s="5"/>
    </row>
    <row r="72" spans="1:9" s="14" customFormat="1" x14ac:dyDescent="0.25">
      <c r="A72" s="21" t="s">
        <v>100</v>
      </c>
      <c r="B72" s="32" t="s">
        <v>101</v>
      </c>
      <c r="C72" s="23" t="s">
        <v>19</v>
      </c>
      <c r="D72" s="24">
        <v>4.5532810000000552</v>
      </c>
      <c r="E72" s="26">
        <f>E70-E71</f>
        <v>4.3304162999999676</v>
      </c>
      <c r="F72" s="26">
        <f t="shared" si="0"/>
        <v>-0.22286470000008762</v>
      </c>
      <c r="G72" s="27">
        <f t="shared" si="1"/>
        <v>-4.8945957870837553E-2</v>
      </c>
      <c r="H72" s="28" t="s">
        <v>20</v>
      </c>
      <c r="I72" s="5"/>
    </row>
    <row r="73" spans="1:9" s="14" customFormat="1" x14ac:dyDescent="0.25">
      <c r="A73" s="21" t="s">
        <v>102</v>
      </c>
      <c r="B73" s="34" t="s">
        <v>103</v>
      </c>
      <c r="C73" s="23" t="s">
        <v>19</v>
      </c>
      <c r="D73" s="24">
        <v>863.0180641591885</v>
      </c>
      <c r="E73" s="26">
        <f>E38-E53-E62-E68-E69-E70</f>
        <v>641.45310312666629</v>
      </c>
      <c r="F73" s="26">
        <f t="shared" si="0"/>
        <v>-221.56496103252221</v>
      </c>
      <c r="G73" s="27">
        <f t="shared" si="1"/>
        <v>-0.2567327037915319</v>
      </c>
      <c r="H73" s="28" t="s">
        <v>20</v>
      </c>
      <c r="I73" s="5"/>
    </row>
    <row r="74" spans="1:9" s="14" customFormat="1" x14ac:dyDescent="0.25">
      <c r="A74" s="21" t="s">
        <v>104</v>
      </c>
      <c r="B74" s="32" t="s">
        <v>105</v>
      </c>
      <c r="C74" s="23" t="s">
        <v>19</v>
      </c>
      <c r="D74" s="24">
        <v>0</v>
      </c>
      <c r="E74" s="26">
        <v>0</v>
      </c>
      <c r="F74" s="26">
        <f t="shared" si="0"/>
        <v>0</v>
      </c>
      <c r="G74" s="27" t="s">
        <v>20</v>
      </c>
      <c r="H74" s="28" t="s">
        <v>20</v>
      </c>
      <c r="I74" s="5"/>
    </row>
    <row r="75" spans="1:9" s="14" customFormat="1" x14ac:dyDescent="0.25">
      <c r="A75" s="21" t="s">
        <v>106</v>
      </c>
      <c r="B75" s="32" t="s">
        <v>107</v>
      </c>
      <c r="C75" s="23" t="s">
        <v>19</v>
      </c>
      <c r="D75" s="24">
        <v>300.48487999842303</v>
      </c>
      <c r="E75" s="26">
        <v>209.00920220999998</v>
      </c>
      <c r="F75" s="26">
        <f t="shared" si="0"/>
        <v>-91.475677788423042</v>
      </c>
      <c r="G75" s="27">
        <f t="shared" si="1"/>
        <v>-0.30442689092676845</v>
      </c>
      <c r="H75" s="28" t="s">
        <v>20</v>
      </c>
      <c r="I75" s="5"/>
    </row>
    <row r="76" spans="1:9" s="14" customFormat="1" ht="95.25" thickBot="1" x14ac:dyDescent="0.3">
      <c r="A76" s="38" t="s">
        <v>108</v>
      </c>
      <c r="B76" s="39" t="s">
        <v>109</v>
      </c>
      <c r="C76" s="40" t="s">
        <v>19</v>
      </c>
      <c r="D76" s="41">
        <v>562.53318416076547</v>
      </c>
      <c r="E76" s="42">
        <f>E73-E74-E75</f>
        <v>432.44390091666628</v>
      </c>
      <c r="F76" s="42">
        <f t="shared" si="0"/>
        <v>-130.08928324409919</v>
      </c>
      <c r="G76" s="43">
        <f t="shared" si="1"/>
        <v>-0.23125619413577769</v>
      </c>
      <c r="H76" s="44" t="s">
        <v>699</v>
      </c>
      <c r="I76" s="5"/>
    </row>
    <row r="77" spans="1:9" s="14" customFormat="1" x14ac:dyDescent="0.25">
      <c r="A77" s="15" t="s">
        <v>110</v>
      </c>
      <c r="B77" s="45" t="s">
        <v>111</v>
      </c>
      <c r="C77" s="17" t="s">
        <v>19</v>
      </c>
      <c r="D77" s="46" t="s">
        <v>20</v>
      </c>
      <c r="E77" s="47" t="s">
        <v>20</v>
      </c>
      <c r="F77" s="48" t="str">
        <f t="shared" si="0"/>
        <v>нд</v>
      </c>
      <c r="G77" s="49" t="str">
        <f t="shared" si="1"/>
        <v>нд</v>
      </c>
      <c r="H77" s="50" t="s">
        <v>20</v>
      </c>
      <c r="I77" s="5"/>
    </row>
    <row r="78" spans="1:9" s="14" customFormat="1" x14ac:dyDescent="0.25">
      <c r="A78" s="21" t="s">
        <v>112</v>
      </c>
      <c r="B78" s="32" t="s">
        <v>113</v>
      </c>
      <c r="C78" s="23" t="s">
        <v>19</v>
      </c>
      <c r="D78" s="24">
        <v>332.47668107000004</v>
      </c>
      <c r="E78" s="26">
        <v>322.23470903999998</v>
      </c>
      <c r="F78" s="26">
        <f t="shared" si="0"/>
        <v>-10.241972030000056</v>
      </c>
      <c r="G78" s="27">
        <f t="shared" si="1"/>
        <v>-3.0805083824340995E-2</v>
      </c>
      <c r="H78" s="28" t="s">
        <v>20</v>
      </c>
      <c r="I78" s="5"/>
    </row>
    <row r="79" spans="1:9" s="14" customFormat="1" x14ac:dyDescent="0.25">
      <c r="A79" s="21" t="s">
        <v>114</v>
      </c>
      <c r="B79" s="32" t="s">
        <v>115</v>
      </c>
      <c r="C79" s="23" t="s">
        <v>19</v>
      </c>
      <c r="D79" s="37">
        <v>0</v>
      </c>
      <c r="E79" s="25" t="s">
        <v>20</v>
      </c>
      <c r="F79" s="26" t="s">
        <v>20</v>
      </c>
      <c r="G79" s="27" t="s">
        <v>20</v>
      </c>
      <c r="H79" s="28" t="s">
        <v>20</v>
      </c>
      <c r="I79" s="5"/>
    </row>
    <row r="80" spans="1:9" s="14" customFormat="1" ht="48" thickBot="1" x14ac:dyDescent="0.3">
      <c r="A80" s="52" t="s">
        <v>116</v>
      </c>
      <c r="B80" s="53" t="s">
        <v>117</v>
      </c>
      <c r="C80" s="54" t="s">
        <v>19</v>
      </c>
      <c r="D80" s="41">
        <v>252.27720725921998</v>
      </c>
      <c r="E80" s="42">
        <v>321.67676193</v>
      </c>
      <c r="F80" s="42">
        <f t="shared" si="0"/>
        <v>69.39955467078002</v>
      </c>
      <c r="G80" s="55">
        <f t="shared" si="1"/>
        <v>0.27509244859949056</v>
      </c>
      <c r="H80" s="44" t="s">
        <v>700</v>
      </c>
      <c r="I80" s="5"/>
    </row>
    <row r="81" spans="1:9" s="14" customFormat="1" x14ac:dyDescent="0.25">
      <c r="A81" s="56" t="s">
        <v>118</v>
      </c>
      <c r="B81" s="16" t="s">
        <v>119</v>
      </c>
      <c r="C81" s="57" t="s">
        <v>19</v>
      </c>
      <c r="D81" s="46">
        <v>1391.4679102237988</v>
      </c>
      <c r="E81" s="48">
        <f>E23-E38</f>
        <v>1382.3555071334804</v>
      </c>
      <c r="F81" s="48">
        <f t="shared" si="0"/>
        <v>-9.1124030903183666</v>
      </c>
      <c r="G81" s="58">
        <f t="shared" si="1"/>
        <v>-6.5487698446834441E-3</v>
      </c>
      <c r="H81" s="59" t="s">
        <v>20</v>
      </c>
      <c r="I81" s="5"/>
    </row>
    <row r="82" spans="1:9" s="14" customFormat="1" x14ac:dyDescent="0.25">
      <c r="A82" s="21" t="s">
        <v>120</v>
      </c>
      <c r="B82" s="22" t="s">
        <v>22</v>
      </c>
      <c r="C82" s="23" t="s">
        <v>19</v>
      </c>
      <c r="D82" s="24" t="s">
        <v>20</v>
      </c>
      <c r="E82" s="25" t="s">
        <v>20</v>
      </c>
      <c r="F82" s="26" t="str">
        <f t="shared" si="0"/>
        <v>нд</v>
      </c>
      <c r="G82" s="27" t="str">
        <f t="shared" si="1"/>
        <v>нд</v>
      </c>
      <c r="H82" s="60" t="s">
        <v>20</v>
      </c>
      <c r="I82" s="5"/>
    </row>
    <row r="83" spans="1:9" s="14" customFormat="1" ht="31.5" x14ac:dyDescent="0.25">
      <c r="A83" s="21" t="s">
        <v>121</v>
      </c>
      <c r="B83" s="33" t="s">
        <v>24</v>
      </c>
      <c r="C83" s="23" t="s">
        <v>19</v>
      </c>
      <c r="D83" s="24" t="s">
        <v>20</v>
      </c>
      <c r="E83" s="25" t="s">
        <v>20</v>
      </c>
      <c r="F83" s="26" t="str">
        <f t="shared" si="0"/>
        <v>нд</v>
      </c>
      <c r="G83" s="27" t="str">
        <f t="shared" si="1"/>
        <v>нд</v>
      </c>
      <c r="H83" s="60" t="s">
        <v>20</v>
      </c>
      <c r="I83" s="5"/>
    </row>
    <row r="84" spans="1:9" s="14" customFormat="1" ht="31.5" x14ac:dyDescent="0.25">
      <c r="A84" s="21" t="s">
        <v>122</v>
      </c>
      <c r="B84" s="33" t="s">
        <v>26</v>
      </c>
      <c r="C84" s="23" t="s">
        <v>19</v>
      </c>
      <c r="D84" s="24" t="s">
        <v>20</v>
      </c>
      <c r="E84" s="25" t="s">
        <v>20</v>
      </c>
      <c r="F84" s="26" t="str">
        <f t="shared" si="0"/>
        <v>нд</v>
      </c>
      <c r="G84" s="27" t="str">
        <f t="shared" si="1"/>
        <v>нд</v>
      </c>
      <c r="H84" s="60" t="s">
        <v>20</v>
      </c>
      <c r="I84" s="5"/>
    </row>
    <row r="85" spans="1:9" s="14" customFormat="1" ht="31.5" x14ac:dyDescent="0.25">
      <c r="A85" s="21" t="s">
        <v>123</v>
      </c>
      <c r="B85" s="33" t="s">
        <v>28</v>
      </c>
      <c r="C85" s="23" t="s">
        <v>19</v>
      </c>
      <c r="D85" s="24" t="s">
        <v>20</v>
      </c>
      <c r="E85" s="25" t="s">
        <v>20</v>
      </c>
      <c r="F85" s="26" t="str">
        <f t="shared" si="0"/>
        <v>нд</v>
      </c>
      <c r="G85" s="27" t="str">
        <f t="shared" si="1"/>
        <v>нд</v>
      </c>
      <c r="H85" s="60" t="s">
        <v>20</v>
      </c>
      <c r="I85" s="5"/>
    </row>
    <row r="86" spans="1:9" s="14" customFormat="1" x14ac:dyDescent="0.25">
      <c r="A86" s="21" t="s">
        <v>124</v>
      </c>
      <c r="B86" s="22" t="s">
        <v>30</v>
      </c>
      <c r="C86" s="23" t="s">
        <v>19</v>
      </c>
      <c r="D86" s="24" t="s">
        <v>20</v>
      </c>
      <c r="E86" s="25" t="s">
        <v>20</v>
      </c>
      <c r="F86" s="26" t="str">
        <f t="shared" si="0"/>
        <v>нд</v>
      </c>
      <c r="G86" s="27" t="str">
        <f t="shared" si="1"/>
        <v>нд</v>
      </c>
      <c r="H86" s="60" t="s">
        <v>20</v>
      </c>
      <c r="I86" s="5"/>
    </row>
    <row r="87" spans="1:9" s="14" customFormat="1" x14ac:dyDescent="0.25">
      <c r="A87" s="21" t="s">
        <v>125</v>
      </c>
      <c r="B87" s="22" t="s">
        <v>32</v>
      </c>
      <c r="C87" s="23" t="s">
        <v>19</v>
      </c>
      <c r="D87" s="24">
        <v>169.54520215902539</v>
      </c>
      <c r="E87" s="26">
        <f>E29-E44</f>
        <v>429.14232431347955</v>
      </c>
      <c r="F87" s="26">
        <f t="shared" si="0"/>
        <v>259.59712215445415</v>
      </c>
      <c r="G87" s="27">
        <f t="shared" si="1"/>
        <v>1.5311381203872956</v>
      </c>
      <c r="H87" s="60" t="s">
        <v>20</v>
      </c>
      <c r="I87" s="5"/>
    </row>
    <row r="88" spans="1:9" s="14" customFormat="1" x14ac:dyDescent="0.25">
      <c r="A88" s="21" t="s">
        <v>126</v>
      </c>
      <c r="B88" s="22" t="s">
        <v>34</v>
      </c>
      <c r="C88" s="23" t="s">
        <v>19</v>
      </c>
      <c r="D88" s="24" t="s">
        <v>20</v>
      </c>
      <c r="E88" s="25" t="s">
        <v>20</v>
      </c>
      <c r="F88" s="26" t="str">
        <f t="shared" ref="F88:F148" si="2">IF(D88="нд","нд",E88-D88)</f>
        <v>нд</v>
      </c>
      <c r="G88" s="27" t="str">
        <f t="shared" ref="G88:G147" si="3">IF(D88="нд","нд",E88/D88-1)</f>
        <v>нд</v>
      </c>
      <c r="H88" s="60" t="s">
        <v>20</v>
      </c>
      <c r="I88" s="5"/>
    </row>
    <row r="89" spans="1:9" s="14" customFormat="1" x14ac:dyDescent="0.25">
      <c r="A89" s="21" t="s">
        <v>127</v>
      </c>
      <c r="B89" s="22" t="s">
        <v>36</v>
      </c>
      <c r="C89" s="23" t="s">
        <v>19</v>
      </c>
      <c r="D89" s="24">
        <v>1117.5763699736788</v>
      </c>
      <c r="E89" s="26">
        <f>E31-E46</f>
        <v>905.34026378999988</v>
      </c>
      <c r="F89" s="26">
        <f t="shared" si="2"/>
        <v>-212.23610618367888</v>
      </c>
      <c r="G89" s="27">
        <f t="shared" si="3"/>
        <v>-0.18990747467994284</v>
      </c>
      <c r="H89" s="60" t="s">
        <v>20</v>
      </c>
      <c r="I89" s="5"/>
    </row>
    <row r="90" spans="1:9" s="14" customFormat="1" x14ac:dyDescent="0.25">
      <c r="A90" s="21" t="s">
        <v>128</v>
      </c>
      <c r="B90" s="22" t="s">
        <v>38</v>
      </c>
      <c r="C90" s="23" t="s">
        <v>19</v>
      </c>
      <c r="D90" s="24">
        <v>0</v>
      </c>
      <c r="E90" s="26">
        <f>E32-E47</f>
        <v>0</v>
      </c>
      <c r="F90" s="26">
        <f t="shared" si="2"/>
        <v>0</v>
      </c>
      <c r="G90" s="27" t="s">
        <v>20</v>
      </c>
      <c r="H90" s="60" t="s">
        <v>20</v>
      </c>
      <c r="I90" s="5"/>
    </row>
    <row r="91" spans="1:9" s="14" customFormat="1" x14ac:dyDescent="0.25">
      <c r="A91" s="21" t="s">
        <v>129</v>
      </c>
      <c r="B91" s="22" t="s">
        <v>40</v>
      </c>
      <c r="C91" s="23" t="s">
        <v>19</v>
      </c>
      <c r="D91" s="24" t="s">
        <v>20</v>
      </c>
      <c r="E91" s="25" t="s">
        <v>20</v>
      </c>
      <c r="F91" s="26" t="str">
        <f t="shared" si="2"/>
        <v>нд</v>
      </c>
      <c r="G91" s="27" t="str">
        <f t="shared" si="3"/>
        <v>нд</v>
      </c>
      <c r="H91" s="60" t="s">
        <v>20</v>
      </c>
      <c r="I91" s="5"/>
    </row>
    <row r="92" spans="1:9" s="14" customFormat="1" ht="31.5" x14ac:dyDescent="0.25">
      <c r="A92" s="21" t="s">
        <v>130</v>
      </c>
      <c r="B92" s="29" t="s">
        <v>42</v>
      </c>
      <c r="C92" s="23" t="s">
        <v>19</v>
      </c>
      <c r="D92" s="24" t="s">
        <v>20</v>
      </c>
      <c r="E92" s="25" t="s">
        <v>20</v>
      </c>
      <c r="F92" s="26" t="str">
        <f t="shared" si="2"/>
        <v>нд</v>
      </c>
      <c r="G92" s="27" t="str">
        <f t="shared" si="3"/>
        <v>нд</v>
      </c>
      <c r="H92" s="60" t="s">
        <v>20</v>
      </c>
      <c r="I92" s="5"/>
    </row>
    <row r="93" spans="1:9" s="14" customFormat="1" x14ac:dyDescent="0.25">
      <c r="A93" s="21" t="s">
        <v>131</v>
      </c>
      <c r="B93" s="33" t="s">
        <v>44</v>
      </c>
      <c r="C93" s="23" t="s">
        <v>19</v>
      </c>
      <c r="D93" s="24" t="s">
        <v>20</v>
      </c>
      <c r="E93" s="25" t="s">
        <v>20</v>
      </c>
      <c r="F93" s="26" t="str">
        <f t="shared" si="2"/>
        <v>нд</v>
      </c>
      <c r="G93" s="27" t="str">
        <f t="shared" si="3"/>
        <v>нд</v>
      </c>
      <c r="H93" s="60" t="s">
        <v>20</v>
      </c>
      <c r="I93" s="5"/>
    </row>
    <row r="94" spans="1:9" s="14" customFormat="1" x14ac:dyDescent="0.25">
      <c r="A94" s="21" t="s">
        <v>132</v>
      </c>
      <c r="B94" s="32" t="s">
        <v>46</v>
      </c>
      <c r="C94" s="23" t="s">
        <v>19</v>
      </c>
      <c r="D94" s="24" t="s">
        <v>20</v>
      </c>
      <c r="E94" s="25" t="s">
        <v>20</v>
      </c>
      <c r="F94" s="26" t="str">
        <f t="shared" si="2"/>
        <v>нд</v>
      </c>
      <c r="G94" s="27" t="str">
        <f t="shared" si="3"/>
        <v>нд</v>
      </c>
      <c r="H94" s="60" t="s">
        <v>20</v>
      </c>
      <c r="I94" s="5"/>
    </row>
    <row r="95" spans="1:9" s="14" customFormat="1" x14ac:dyDescent="0.25">
      <c r="A95" s="21" t="s">
        <v>133</v>
      </c>
      <c r="B95" s="22" t="s">
        <v>48</v>
      </c>
      <c r="C95" s="23" t="s">
        <v>19</v>
      </c>
      <c r="D95" s="24">
        <v>104.34633809109469</v>
      </c>
      <c r="E95" s="26">
        <f>E81-E87-E89-E90</f>
        <v>47.872919030000958</v>
      </c>
      <c r="F95" s="26">
        <f t="shared" si="2"/>
        <v>-56.473419061093736</v>
      </c>
      <c r="G95" s="27">
        <f t="shared" si="3"/>
        <v>-0.54121131698739888</v>
      </c>
      <c r="H95" s="60" t="s">
        <v>20</v>
      </c>
      <c r="I95" s="5"/>
    </row>
    <row r="96" spans="1:9" s="14" customFormat="1" x14ac:dyDescent="0.25">
      <c r="A96" s="21" t="s">
        <v>134</v>
      </c>
      <c r="B96" s="61" t="s">
        <v>135</v>
      </c>
      <c r="C96" s="23" t="s">
        <v>19</v>
      </c>
      <c r="D96" s="24">
        <v>-342.32579970396046</v>
      </c>
      <c r="E96" s="26">
        <f>E97-E103</f>
        <v>-264.26063643999993</v>
      </c>
      <c r="F96" s="26">
        <f t="shared" si="2"/>
        <v>78.065163263960528</v>
      </c>
      <c r="G96" s="27">
        <f>-IF(D96="нд","нд",E96/D96-1)</f>
        <v>0.22804347008455228</v>
      </c>
      <c r="H96" s="60" t="s">
        <v>20</v>
      </c>
      <c r="I96" s="5"/>
    </row>
    <row r="97" spans="1:9" s="14" customFormat="1" x14ac:dyDescent="0.25">
      <c r="A97" s="21" t="s">
        <v>136</v>
      </c>
      <c r="B97" s="29" t="s">
        <v>137</v>
      </c>
      <c r="C97" s="23" t="s">
        <v>19</v>
      </c>
      <c r="D97" s="24">
        <v>42.264357134388803</v>
      </c>
      <c r="E97" s="26">
        <v>269.48407130000004</v>
      </c>
      <c r="F97" s="26">
        <f t="shared" si="2"/>
        <v>227.21971416561124</v>
      </c>
      <c r="G97" s="27">
        <f t="shared" si="3"/>
        <v>5.3761545087061489</v>
      </c>
      <c r="H97" s="60" t="s">
        <v>20</v>
      </c>
      <c r="I97" s="5"/>
    </row>
    <row r="98" spans="1:9" s="14" customFormat="1" ht="47.25" x14ac:dyDescent="0.25">
      <c r="A98" s="21" t="s">
        <v>138</v>
      </c>
      <c r="B98" s="33" t="s">
        <v>139</v>
      </c>
      <c r="C98" s="23" t="s">
        <v>19</v>
      </c>
      <c r="D98" s="24">
        <v>15.4633201343888</v>
      </c>
      <c r="E98" s="26">
        <v>71.355817290000005</v>
      </c>
      <c r="F98" s="26">
        <f t="shared" si="2"/>
        <v>55.892497155611203</v>
      </c>
      <c r="G98" s="27">
        <f t="shared" si="3"/>
        <v>3.6145211164135551</v>
      </c>
      <c r="H98" s="60" t="s">
        <v>701</v>
      </c>
      <c r="I98" s="5"/>
    </row>
    <row r="99" spans="1:9" s="14" customFormat="1" ht="63" x14ac:dyDescent="0.25">
      <c r="A99" s="21" t="s">
        <v>140</v>
      </c>
      <c r="B99" s="33" t="s">
        <v>141</v>
      </c>
      <c r="C99" s="23" t="s">
        <v>19</v>
      </c>
      <c r="D99" s="24">
        <v>8.0060000000000002</v>
      </c>
      <c r="E99" s="26">
        <v>12.99290482</v>
      </c>
      <c r="F99" s="26">
        <f t="shared" si="2"/>
        <v>4.9869048199999995</v>
      </c>
      <c r="G99" s="27">
        <f t="shared" si="3"/>
        <v>0.62289593055208581</v>
      </c>
      <c r="H99" s="60" t="s">
        <v>702</v>
      </c>
      <c r="I99" s="5"/>
    </row>
    <row r="100" spans="1:9" s="14" customFormat="1" x14ac:dyDescent="0.25">
      <c r="A100" s="21" t="s">
        <v>142</v>
      </c>
      <c r="B100" s="33" t="s">
        <v>143</v>
      </c>
      <c r="C100" s="23" t="s">
        <v>19</v>
      </c>
      <c r="D100" s="24">
        <v>0</v>
      </c>
      <c r="E100" s="26">
        <v>17.963336390000002</v>
      </c>
      <c r="F100" s="26">
        <f t="shared" si="2"/>
        <v>17.963336390000002</v>
      </c>
      <c r="G100" s="27" t="s">
        <v>20</v>
      </c>
      <c r="H100" s="60" t="s">
        <v>20</v>
      </c>
      <c r="I100" s="5"/>
    </row>
    <row r="101" spans="1:9" s="14" customFormat="1" x14ac:dyDescent="0.25">
      <c r="A101" s="21" t="s">
        <v>144</v>
      </c>
      <c r="B101" s="35" t="s">
        <v>145</v>
      </c>
      <c r="C101" s="23" t="s">
        <v>19</v>
      </c>
      <c r="D101" s="24">
        <v>0</v>
      </c>
      <c r="E101" s="26">
        <v>1.6279187000000002</v>
      </c>
      <c r="F101" s="26">
        <f t="shared" si="2"/>
        <v>1.6279187000000002</v>
      </c>
      <c r="G101" s="27" t="s">
        <v>20</v>
      </c>
      <c r="H101" s="60" t="s">
        <v>20</v>
      </c>
      <c r="I101" s="5"/>
    </row>
    <row r="102" spans="1:9" s="14" customFormat="1" ht="78.75" x14ac:dyDescent="0.25">
      <c r="A102" s="21" t="s">
        <v>146</v>
      </c>
      <c r="B102" s="32" t="s">
        <v>147</v>
      </c>
      <c r="C102" s="23" t="s">
        <v>19</v>
      </c>
      <c r="D102" s="24">
        <v>18.795037000000001</v>
      </c>
      <c r="E102" s="26">
        <f>E97-E98-E99-E100</f>
        <v>167.17201280000003</v>
      </c>
      <c r="F102" s="26">
        <f t="shared" si="2"/>
        <v>148.37697580000003</v>
      </c>
      <c r="G102" s="27">
        <f t="shared" si="3"/>
        <v>7.8944763875697621</v>
      </c>
      <c r="H102" s="60" t="s">
        <v>703</v>
      </c>
      <c r="I102" s="5"/>
    </row>
    <row r="103" spans="1:9" s="14" customFormat="1" x14ac:dyDescent="0.25">
      <c r="A103" s="21" t="s">
        <v>148</v>
      </c>
      <c r="B103" s="34" t="s">
        <v>103</v>
      </c>
      <c r="C103" s="23" t="s">
        <v>19</v>
      </c>
      <c r="D103" s="24">
        <v>384.59015683834929</v>
      </c>
      <c r="E103" s="26">
        <v>533.74470773999997</v>
      </c>
      <c r="F103" s="26">
        <f t="shared" si="2"/>
        <v>149.15455090165068</v>
      </c>
      <c r="G103" s="27">
        <f t="shared" si="3"/>
        <v>0.38782727079607304</v>
      </c>
      <c r="H103" s="60" t="s">
        <v>20</v>
      </c>
      <c r="I103" s="5"/>
    </row>
    <row r="104" spans="1:9" s="14" customFormat="1" x14ac:dyDescent="0.25">
      <c r="A104" s="21" t="s">
        <v>149</v>
      </c>
      <c r="B104" s="32" t="s">
        <v>150</v>
      </c>
      <c r="C104" s="23" t="s">
        <v>19</v>
      </c>
      <c r="D104" s="24">
        <v>30.607448947224</v>
      </c>
      <c r="E104" s="26">
        <v>18.298252339999998</v>
      </c>
      <c r="F104" s="26">
        <f t="shared" si="2"/>
        <v>-12.309196607224003</v>
      </c>
      <c r="G104" s="27">
        <f t="shared" si="3"/>
        <v>-0.4021634285316813</v>
      </c>
      <c r="H104" s="60" t="s">
        <v>20</v>
      </c>
      <c r="I104" s="5"/>
    </row>
    <row r="105" spans="1:9" s="14" customFormat="1" x14ac:dyDescent="0.25">
      <c r="A105" s="21" t="s">
        <v>151</v>
      </c>
      <c r="B105" s="32" t="s">
        <v>152</v>
      </c>
      <c r="C105" s="23" t="s">
        <v>19</v>
      </c>
      <c r="D105" s="24">
        <v>244.98261673474485</v>
      </c>
      <c r="E105" s="26">
        <v>266.03837798000001</v>
      </c>
      <c r="F105" s="26">
        <f t="shared" si="2"/>
        <v>21.055761245255155</v>
      </c>
      <c r="G105" s="27">
        <f t="shared" si="3"/>
        <v>8.5947980823689596E-2</v>
      </c>
      <c r="H105" s="60" t="s">
        <v>20</v>
      </c>
      <c r="I105" s="5"/>
    </row>
    <row r="106" spans="1:9" s="14" customFormat="1" x14ac:dyDescent="0.25">
      <c r="A106" s="21" t="s">
        <v>153</v>
      </c>
      <c r="B106" s="32" t="s">
        <v>154</v>
      </c>
      <c r="C106" s="23" t="s">
        <v>19</v>
      </c>
      <c r="D106" s="24">
        <v>0.17837999999999998</v>
      </c>
      <c r="E106" s="26">
        <v>15.79699331</v>
      </c>
      <c r="F106" s="26">
        <f t="shared" si="2"/>
        <v>15.618613309999999</v>
      </c>
      <c r="G106" s="27">
        <f t="shared" si="3"/>
        <v>87.558096815786527</v>
      </c>
      <c r="H106" s="60" t="s">
        <v>20</v>
      </c>
      <c r="I106" s="5"/>
    </row>
    <row r="107" spans="1:9" s="14" customFormat="1" x14ac:dyDescent="0.25">
      <c r="A107" s="21" t="s">
        <v>155</v>
      </c>
      <c r="B107" s="35" t="s">
        <v>156</v>
      </c>
      <c r="C107" s="23" t="s">
        <v>19</v>
      </c>
      <c r="D107" s="24">
        <v>0</v>
      </c>
      <c r="E107" s="26">
        <v>11.125448159999999</v>
      </c>
      <c r="F107" s="26">
        <f t="shared" si="2"/>
        <v>11.125448159999999</v>
      </c>
      <c r="G107" s="27" t="s">
        <v>20</v>
      </c>
      <c r="H107" s="60" t="s">
        <v>20</v>
      </c>
      <c r="I107" s="5"/>
    </row>
    <row r="108" spans="1:9" s="14" customFormat="1" ht="78.75" x14ac:dyDescent="0.25">
      <c r="A108" s="21" t="s">
        <v>157</v>
      </c>
      <c r="B108" s="32" t="s">
        <v>158</v>
      </c>
      <c r="C108" s="23" t="s">
        <v>19</v>
      </c>
      <c r="D108" s="24">
        <v>108.82171115638045</v>
      </c>
      <c r="E108" s="26">
        <f>E103-E104-E105-E106</f>
        <v>233.61108410999998</v>
      </c>
      <c r="F108" s="26">
        <f t="shared" si="2"/>
        <v>124.78937295361953</v>
      </c>
      <c r="G108" s="27">
        <f t="shared" si="3"/>
        <v>1.1467323168103194</v>
      </c>
      <c r="H108" s="60" t="s">
        <v>704</v>
      </c>
      <c r="I108" s="5"/>
    </row>
    <row r="109" spans="1:9" s="14" customFormat="1" x14ac:dyDescent="0.25">
      <c r="A109" s="21" t="s">
        <v>159</v>
      </c>
      <c r="B109" s="61" t="s">
        <v>160</v>
      </c>
      <c r="C109" s="23" t="s">
        <v>19</v>
      </c>
      <c r="D109" s="24">
        <v>1049.1421105198383</v>
      </c>
      <c r="E109" s="26">
        <f>E81+E96</f>
        <v>1118.0948706934805</v>
      </c>
      <c r="F109" s="26">
        <f t="shared" si="2"/>
        <v>68.952760173642218</v>
      </c>
      <c r="G109" s="27">
        <f t="shared" si="3"/>
        <v>6.5722993560402232E-2</v>
      </c>
      <c r="H109" s="60" t="s">
        <v>20</v>
      </c>
      <c r="I109" s="5"/>
    </row>
    <row r="110" spans="1:9" s="14" customFormat="1" ht="31.5" x14ac:dyDescent="0.25">
      <c r="A110" s="21" t="s">
        <v>161</v>
      </c>
      <c r="B110" s="29" t="s">
        <v>162</v>
      </c>
      <c r="C110" s="23" t="s">
        <v>19</v>
      </c>
      <c r="D110" s="24" t="s">
        <v>20</v>
      </c>
      <c r="E110" s="25" t="s">
        <v>20</v>
      </c>
      <c r="F110" s="26" t="str">
        <f t="shared" si="2"/>
        <v>нд</v>
      </c>
      <c r="G110" s="27" t="str">
        <f t="shared" si="3"/>
        <v>нд</v>
      </c>
      <c r="H110" s="60" t="s">
        <v>20</v>
      </c>
      <c r="I110" s="5"/>
    </row>
    <row r="111" spans="1:9" s="14" customFormat="1" ht="31.5" x14ac:dyDescent="0.25">
      <c r="A111" s="21" t="s">
        <v>163</v>
      </c>
      <c r="B111" s="33" t="s">
        <v>24</v>
      </c>
      <c r="C111" s="23" t="s">
        <v>19</v>
      </c>
      <c r="D111" s="24" t="s">
        <v>20</v>
      </c>
      <c r="E111" s="25" t="s">
        <v>20</v>
      </c>
      <c r="F111" s="26" t="str">
        <f t="shared" si="2"/>
        <v>нд</v>
      </c>
      <c r="G111" s="27" t="str">
        <f t="shared" si="3"/>
        <v>нд</v>
      </c>
      <c r="H111" s="60" t="s">
        <v>20</v>
      </c>
      <c r="I111" s="5"/>
    </row>
    <row r="112" spans="1:9" s="14" customFormat="1" ht="31.5" x14ac:dyDescent="0.25">
      <c r="A112" s="21" t="s">
        <v>164</v>
      </c>
      <c r="B112" s="33" t="s">
        <v>26</v>
      </c>
      <c r="C112" s="23" t="s">
        <v>19</v>
      </c>
      <c r="D112" s="24" t="s">
        <v>20</v>
      </c>
      <c r="E112" s="25" t="s">
        <v>20</v>
      </c>
      <c r="F112" s="26" t="str">
        <f t="shared" si="2"/>
        <v>нд</v>
      </c>
      <c r="G112" s="27" t="str">
        <f t="shared" si="3"/>
        <v>нд</v>
      </c>
      <c r="H112" s="60" t="s">
        <v>20</v>
      </c>
      <c r="I112" s="5"/>
    </row>
    <row r="113" spans="1:9" s="14" customFormat="1" ht="31.5" x14ac:dyDescent="0.25">
      <c r="A113" s="21" t="s">
        <v>165</v>
      </c>
      <c r="B113" s="33" t="s">
        <v>28</v>
      </c>
      <c r="C113" s="23" t="s">
        <v>19</v>
      </c>
      <c r="D113" s="24" t="s">
        <v>20</v>
      </c>
      <c r="E113" s="25" t="s">
        <v>20</v>
      </c>
      <c r="F113" s="26" t="str">
        <f t="shared" si="2"/>
        <v>нд</v>
      </c>
      <c r="G113" s="27" t="str">
        <f t="shared" si="3"/>
        <v>нд</v>
      </c>
      <c r="H113" s="60" t="s">
        <v>20</v>
      </c>
      <c r="I113" s="5"/>
    </row>
    <row r="114" spans="1:9" s="14" customFormat="1" x14ac:dyDescent="0.25">
      <c r="A114" s="21" t="s">
        <v>166</v>
      </c>
      <c r="B114" s="22" t="s">
        <v>30</v>
      </c>
      <c r="C114" s="23" t="s">
        <v>19</v>
      </c>
      <c r="D114" s="24" t="s">
        <v>20</v>
      </c>
      <c r="E114" s="25" t="s">
        <v>20</v>
      </c>
      <c r="F114" s="26" t="str">
        <f t="shared" si="2"/>
        <v>нд</v>
      </c>
      <c r="G114" s="27" t="str">
        <f t="shared" si="3"/>
        <v>нд</v>
      </c>
      <c r="H114" s="60" t="s">
        <v>20</v>
      </c>
      <c r="I114" s="5"/>
    </row>
    <row r="115" spans="1:9" s="14" customFormat="1" x14ac:dyDescent="0.25">
      <c r="A115" s="21" t="s">
        <v>167</v>
      </c>
      <c r="B115" s="22" t="s">
        <v>32</v>
      </c>
      <c r="C115" s="23" t="s">
        <v>19</v>
      </c>
      <c r="D115" s="24">
        <v>-13.652283768327761</v>
      </c>
      <c r="E115" s="26">
        <v>196.47787661002798</v>
      </c>
      <c r="F115" s="26">
        <f t="shared" si="2"/>
        <v>210.13016037835573</v>
      </c>
      <c r="G115" s="27">
        <f t="shared" si="3"/>
        <v>-15.391575793776086</v>
      </c>
      <c r="H115" s="60" t="s">
        <v>20</v>
      </c>
      <c r="I115" s="5"/>
    </row>
    <row r="116" spans="1:9" s="14" customFormat="1" x14ac:dyDescent="0.25">
      <c r="A116" s="21" t="s">
        <v>168</v>
      </c>
      <c r="B116" s="22" t="s">
        <v>34</v>
      </c>
      <c r="C116" s="23" t="s">
        <v>19</v>
      </c>
      <c r="D116" s="24" t="s">
        <v>20</v>
      </c>
      <c r="E116" s="25" t="s">
        <v>20</v>
      </c>
      <c r="F116" s="26" t="str">
        <f t="shared" si="2"/>
        <v>нд</v>
      </c>
      <c r="G116" s="27" t="str">
        <f t="shared" si="3"/>
        <v>нд</v>
      </c>
      <c r="H116" s="60" t="s">
        <v>20</v>
      </c>
      <c r="I116" s="5"/>
    </row>
    <row r="117" spans="1:9" s="14" customFormat="1" x14ac:dyDescent="0.25">
      <c r="A117" s="21" t="s">
        <v>169</v>
      </c>
      <c r="B117" s="22" t="s">
        <v>36</v>
      </c>
      <c r="C117" s="23" t="s">
        <v>19</v>
      </c>
      <c r="D117" s="24">
        <v>1021.5436078601191</v>
      </c>
      <c r="E117" s="26">
        <v>774.36214461345105</v>
      </c>
      <c r="F117" s="26">
        <f t="shared" si="2"/>
        <v>-247.18146324666805</v>
      </c>
      <c r="G117" s="27">
        <f t="shared" si="3"/>
        <v>-0.24196858689611112</v>
      </c>
      <c r="H117" s="60" t="s">
        <v>20</v>
      </c>
      <c r="I117" s="5"/>
    </row>
    <row r="118" spans="1:9" s="14" customFormat="1" x14ac:dyDescent="0.25">
      <c r="A118" s="21" t="s">
        <v>170</v>
      </c>
      <c r="B118" s="22" t="s">
        <v>38</v>
      </c>
      <c r="C118" s="23" t="s">
        <v>19</v>
      </c>
      <c r="D118" s="24">
        <v>0</v>
      </c>
      <c r="E118" s="26">
        <v>0</v>
      </c>
      <c r="F118" s="26">
        <f t="shared" si="2"/>
        <v>0</v>
      </c>
      <c r="G118" s="27" t="s">
        <v>20</v>
      </c>
      <c r="H118" s="60" t="s">
        <v>20</v>
      </c>
      <c r="I118" s="5"/>
    </row>
    <row r="119" spans="1:9" s="14" customFormat="1" x14ac:dyDescent="0.25">
      <c r="A119" s="21" t="s">
        <v>171</v>
      </c>
      <c r="B119" s="22" t="s">
        <v>40</v>
      </c>
      <c r="C119" s="23" t="s">
        <v>19</v>
      </c>
      <c r="D119" s="24" t="s">
        <v>20</v>
      </c>
      <c r="E119" s="25" t="s">
        <v>20</v>
      </c>
      <c r="F119" s="26" t="str">
        <f t="shared" si="2"/>
        <v>нд</v>
      </c>
      <c r="G119" s="27" t="str">
        <f t="shared" si="3"/>
        <v>нд</v>
      </c>
      <c r="H119" s="60" t="s">
        <v>20</v>
      </c>
      <c r="I119" s="5"/>
    </row>
    <row r="120" spans="1:9" s="14" customFormat="1" ht="31.5" x14ac:dyDescent="0.25">
      <c r="A120" s="21" t="s">
        <v>172</v>
      </c>
      <c r="B120" s="29" t="s">
        <v>42</v>
      </c>
      <c r="C120" s="23" t="s">
        <v>19</v>
      </c>
      <c r="D120" s="24" t="s">
        <v>20</v>
      </c>
      <c r="E120" s="25" t="s">
        <v>20</v>
      </c>
      <c r="F120" s="26" t="str">
        <f t="shared" si="2"/>
        <v>нд</v>
      </c>
      <c r="G120" s="27" t="str">
        <f t="shared" si="3"/>
        <v>нд</v>
      </c>
      <c r="H120" s="60" t="s">
        <v>20</v>
      </c>
      <c r="I120" s="5"/>
    </row>
    <row r="121" spans="1:9" s="14" customFormat="1" x14ac:dyDescent="0.25">
      <c r="A121" s="21" t="s">
        <v>173</v>
      </c>
      <c r="B121" s="32" t="s">
        <v>44</v>
      </c>
      <c r="C121" s="23" t="s">
        <v>19</v>
      </c>
      <c r="D121" s="24" t="s">
        <v>20</v>
      </c>
      <c r="E121" s="25" t="s">
        <v>20</v>
      </c>
      <c r="F121" s="26" t="str">
        <f t="shared" si="2"/>
        <v>нд</v>
      </c>
      <c r="G121" s="27" t="str">
        <f t="shared" si="3"/>
        <v>нд</v>
      </c>
      <c r="H121" s="60" t="s">
        <v>20</v>
      </c>
      <c r="I121" s="5"/>
    </row>
    <row r="122" spans="1:9" s="14" customFormat="1" x14ac:dyDescent="0.25">
      <c r="A122" s="21" t="s">
        <v>174</v>
      </c>
      <c r="B122" s="32" t="s">
        <v>46</v>
      </c>
      <c r="C122" s="23" t="s">
        <v>19</v>
      </c>
      <c r="D122" s="24" t="s">
        <v>20</v>
      </c>
      <c r="E122" s="25" t="s">
        <v>20</v>
      </c>
      <c r="F122" s="26" t="str">
        <f t="shared" si="2"/>
        <v>нд</v>
      </c>
      <c r="G122" s="27" t="str">
        <f t="shared" si="3"/>
        <v>нд</v>
      </c>
      <c r="H122" s="60" t="s">
        <v>20</v>
      </c>
      <c r="I122" s="5"/>
    </row>
    <row r="123" spans="1:9" s="14" customFormat="1" x14ac:dyDescent="0.25">
      <c r="A123" s="21" t="s">
        <v>175</v>
      </c>
      <c r="B123" s="22" t="s">
        <v>48</v>
      </c>
      <c r="C123" s="23" t="s">
        <v>19</v>
      </c>
      <c r="D123" s="24">
        <v>41.250786428047036</v>
      </c>
      <c r="E123" s="26">
        <v>147.25484947000001</v>
      </c>
      <c r="F123" s="26">
        <f t="shared" si="2"/>
        <v>106.00406304195297</v>
      </c>
      <c r="G123" s="27">
        <f t="shared" si="3"/>
        <v>2.5697464756666846</v>
      </c>
      <c r="H123" s="60" t="s">
        <v>20</v>
      </c>
      <c r="I123" s="5"/>
    </row>
    <row r="124" spans="1:9" s="14" customFormat="1" ht="63" x14ac:dyDescent="0.25">
      <c r="A124" s="21" t="s">
        <v>176</v>
      </c>
      <c r="B124" s="61" t="s">
        <v>177</v>
      </c>
      <c r="C124" s="23" t="s">
        <v>19</v>
      </c>
      <c r="D124" s="24">
        <v>197.82842210396771</v>
      </c>
      <c r="E124" s="26">
        <v>266.62891368800007</v>
      </c>
      <c r="F124" s="26">
        <f t="shared" si="2"/>
        <v>68.800491584032358</v>
      </c>
      <c r="G124" s="27">
        <f t="shared" si="3"/>
        <v>0.34777859951728574</v>
      </c>
      <c r="H124" s="60" t="s">
        <v>705</v>
      </c>
      <c r="I124" s="5"/>
    </row>
    <row r="125" spans="1:9" s="14" customFormat="1" x14ac:dyDescent="0.25">
      <c r="A125" s="21" t="s">
        <v>178</v>
      </c>
      <c r="B125" s="22" t="s">
        <v>22</v>
      </c>
      <c r="C125" s="23" t="s">
        <v>19</v>
      </c>
      <c r="D125" s="24" t="s">
        <v>20</v>
      </c>
      <c r="E125" s="25" t="s">
        <v>20</v>
      </c>
      <c r="F125" s="26" t="str">
        <f t="shared" si="2"/>
        <v>нд</v>
      </c>
      <c r="G125" s="27" t="str">
        <f t="shared" si="3"/>
        <v>нд</v>
      </c>
      <c r="H125" s="60" t="s">
        <v>20</v>
      </c>
      <c r="I125" s="5"/>
    </row>
    <row r="126" spans="1:9" s="14" customFormat="1" ht="31.5" x14ac:dyDescent="0.25">
      <c r="A126" s="21" t="s">
        <v>179</v>
      </c>
      <c r="B126" s="33" t="s">
        <v>24</v>
      </c>
      <c r="C126" s="23" t="s">
        <v>19</v>
      </c>
      <c r="D126" s="24" t="s">
        <v>20</v>
      </c>
      <c r="E126" s="25" t="s">
        <v>20</v>
      </c>
      <c r="F126" s="26" t="str">
        <f t="shared" si="2"/>
        <v>нд</v>
      </c>
      <c r="G126" s="27" t="str">
        <f t="shared" si="3"/>
        <v>нд</v>
      </c>
      <c r="H126" s="60" t="s">
        <v>20</v>
      </c>
      <c r="I126" s="5"/>
    </row>
    <row r="127" spans="1:9" s="14" customFormat="1" ht="31.5" x14ac:dyDescent="0.25">
      <c r="A127" s="21" t="s">
        <v>180</v>
      </c>
      <c r="B127" s="33" t="s">
        <v>26</v>
      </c>
      <c r="C127" s="23" t="s">
        <v>19</v>
      </c>
      <c r="D127" s="24" t="s">
        <v>20</v>
      </c>
      <c r="E127" s="25" t="s">
        <v>20</v>
      </c>
      <c r="F127" s="26" t="str">
        <f t="shared" si="2"/>
        <v>нд</v>
      </c>
      <c r="G127" s="27" t="str">
        <f t="shared" si="3"/>
        <v>нд</v>
      </c>
      <c r="H127" s="60" t="s">
        <v>20</v>
      </c>
      <c r="I127" s="5"/>
    </row>
    <row r="128" spans="1:9" s="14" customFormat="1" ht="31.5" x14ac:dyDescent="0.25">
      <c r="A128" s="21" t="s">
        <v>181</v>
      </c>
      <c r="B128" s="33" t="s">
        <v>28</v>
      </c>
      <c r="C128" s="23" t="s">
        <v>19</v>
      </c>
      <c r="D128" s="24" t="s">
        <v>20</v>
      </c>
      <c r="E128" s="25" t="s">
        <v>20</v>
      </c>
      <c r="F128" s="26" t="str">
        <f t="shared" si="2"/>
        <v>нд</v>
      </c>
      <c r="G128" s="27" t="str">
        <f t="shared" si="3"/>
        <v>нд</v>
      </c>
      <c r="H128" s="60" t="s">
        <v>20</v>
      </c>
      <c r="I128" s="5"/>
    </row>
    <row r="129" spans="1:9" s="14" customFormat="1" x14ac:dyDescent="0.25">
      <c r="A129" s="21" t="s">
        <v>182</v>
      </c>
      <c r="B129" s="34" t="s">
        <v>183</v>
      </c>
      <c r="C129" s="23" t="s">
        <v>19</v>
      </c>
      <c r="D129" s="24" t="s">
        <v>20</v>
      </c>
      <c r="E129" s="25" t="s">
        <v>20</v>
      </c>
      <c r="F129" s="26" t="str">
        <f t="shared" si="2"/>
        <v>нд</v>
      </c>
      <c r="G129" s="27" t="str">
        <f t="shared" si="3"/>
        <v>нд</v>
      </c>
      <c r="H129" s="60" t="s">
        <v>20</v>
      </c>
      <c r="I129" s="5"/>
    </row>
    <row r="130" spans="1:9" s="14" customFormat="1" x14ac:dyDescent="0.25">
      <c r="A130" s="21" t="s">
        <v>184</v>
      </c>
      <c r="B130" s="34" t="s">
        <v>185</v>
      </c>
      <c r="C130" s="23" t="s">
        <v>19</v>
      </c>
      <c r="D130" s="24">
        <v>-14.730456753664621</v>
      </c>
      <c r="E130" s="26">
        <f>E115-E145</f>
        <v>193.90574155000101</v>
      </c>
      <c r="F130" s="26">
        <f t="shared" si="2"/>
        <v>208.63619830366562</v>
      </c>
      <c r="G130" s="27">
        <f t="shared" si="3"/>
        <v>-14.163593281095064</v>
      </c>
      <c r="H130" s="60" t="s">
        <v>20</v>
      </c>
      <c r="I130" s="5"/>
    </row>
    <row r="131" spans="1:9" s="14" customFormat="1" x14ac:dyDescent="0.25">
      <c r="A131" s="21" t="s">
        <v>186</v>
      </c>
      <c r="B131" s="34" t="s">
        <v>187</v>
      </c>
      <c r="C131" s="23" t="s">
        <v>19</v>
      </c>
      <c r="D131" s="24" t="s">
        <v>20</v>
      </c>
      <c r="E131" s="25" t="s">
        <v>20</v>
      </c>
      <c r="F131" s="26" t="str">
        <f t="shared" si="2"/>
        <v>нд</v>
      </c>
      <c r="G131" s="27" t="str">
        <f t="shared" si="3"/>
        <v>нд</v>
      </c>
      <c r="H131" s="60" t="s">
        <v>20</v>
      </c>
      <c r="I131" s="5"/>
    </row>
    <row r="132" spans="1:9" s="14" customFormat="1" x14ac:dyDescent="0.25">
      <c r="A132" s="21" t="s">
        <v>188</v>
      </c>
      <c r="B132" s="34" t="s">
        <v>189</v>
      </c>
      <c r="C132" s="23" t="s">
        <v>19</v>
      </c>
      <c r="D132" s="24">
        <v>204.30872157202384</v>
      </c>
      <c r="E132" s="26">
        <f>E117-E147</f>
        <v>56.147296095999991</v>
      </c>
      <c r="F132" s="26">
        <f t="shared" si="2"/>
        <v>-148.16142547602385</v>
      </c>
      <c r="G132" s="27">
        <f t="shared" si="3"/>
        <v>-0.72518404665262082</v>
      </c>
      <c r="H132" s="60" t="s">
        <v>20</v>
      </c>
      <c r="I132" s="5"/>
    </row>
    <row r="133" spans="1:9" s="14" customFormat="1" x14ac:dyDescent="0.25">
      <c r="A133" s="21" t="s">
        <v>190</v>
      </c>
      <c r="B133" s="34" t="s">
        <v>191</v>
      </c>
      <c r="C133" s="23" t="s">
        <v>19</v>
      </c>
      <c r="D133" s="24">
        <v>0</v>
      </c>
      <c r="E133" s="25">
        <f>E118-E148</f>
        <v>0</v>
      </c>
      <c r="F133" s="26">
        <f t="shared" si="2"/>
        <v>0</v>
      </c>
      <c r="G133" s="27" t="s">
        <v>20</v>
      </c>
      <c r="H133" s="60" t="s">
        <v>20</v>
      </c>
      <c r="I133" s="5"/>
    </row>
    <row r="134" spans="1:9" s="14" customFormat="1" x14ac:dyDescent="0.25">
      <c r="A134" s="21" t="s">
        <v>192</v>
      </c>
      <c r="B134" s="34" t="s">
        <v>193</v>
      </c>
      <c r="C134" s="23" t="s">
        <v>19</v>
      </c>
      <c r="D134" s="24" t="s">
        <v>20</v>
      </c>
      <c r="E134" s="25" t="s">
        <v>20</v>
      </c>
      <c r="F134" s="26" t="str">
        <f t="shared" si="2"/>
        <v>нд</v>
      </c>
      <c r="G134" s="27" t="str">
        <f t="shared" si="3"/>
        <v>нд</v>
      </c>
      <c r="H134" s="60" t="s">
        <v>20</v>
      </c>
      <c r="I134" s="5"/>
    </row>
    <row r="135" spans="1:9" s="14" customFormat="1" ht="31.5" x14ac:dyDescent="0.25">
      <c r="A135" s="21" t="s">
        <v>194</v>
      </c>
      <c r="B135" s="34" t="s">
        <v>42</v>
      </c>
      <c r="C135" s="23" t="s">
        <v>19</v>
      </c>
      <c r="D135" s="24" t="s">
        <v>20</v>
      </c>
      <c r="E135" s="25" t="s">
        <v>20</v>
      </c>
      <c r="F135" s="26" t="str">
        <f t="shared" si="2"/>
        <v>нд</v>
      </c>
      <c r="G135" s="27" t="str">
        <f t="shared" si="3"/>
        <v>нд</v>
      </c>
      <c r="H135" s="60" t="s">
        <v>20</v>
      </c>
      <c r="I135" s="5"/>
    </row>
    <row r="136" spans="1:9" s="14" customFormat="1" x14ac:dyDescent="0.25">
      <c r="A136" s="21" t="s">
        <v>195</v>
      </c>
      <c r="B136" s="32" t="s">
        <v>196</v>
      </c>
      <c r="C136" s="23" t="s">
        <v>19</v>
      </c>
      <c r="D136" s="24" t="s">
        <v>20</v>
      </c>
      <c r="E136" s="25" t="s">
        <v>20</v>
      </c>
      <c r="F136" s="26" t="str">
        <f t="shared" si="2"/>
        <v>нд</v>
      </c>
      <c r="G136" s="27" t="str">
        <f t="shared" si="3"/>
        <v>нд</v>
      </c>
      <c r="H136" s="60" t="s">
        <v>20</v>
      </c>
      <c r="I136" s="5"/>
    </row>
    <row r="137" spans="1:9" s="14" customFormat="1" x14ac:dyDescent="0.25">
      <c r="A137" s="21" t="s">
        <v>197</v>
      </c>
      <c r="B137" s="32" t="s">
        <v>46</v>
      </c>
      <c r="C137" s="23" t="s">
        <v>19</v>
      </c>
      <c r="D137" s="24" t="s">
        <v>20</v>
      </c>
      <c r="E137" s="25" t="s">
        <v>20</v>
      </c>
      <c r="F137" s="26" t="str">
        <f t="shared" si="2"/>
        <v>нд</v>
      </c>
      <c r="G137" s="27" t="str">
        <f t="shared" si="3"/>
        <v>нд</v>
      </c>
      <c r="H137" s="60" t="s">
        <v>20</v>
      </c>
      <c r="I137" s="5"/>
    </row>
    <row r="138" spans="1:9" s="14" customFormat="1" x14ac:dyDescent="0.25">
      <c r="A138" s="21" t="s">
        <v>198</v>
      </c>
      <c r="B138" s="34" t="s">
        <v>199</v>
      </c>
      <c r="C138" s="23" t="s">
        <v>19</v>
      </c>
      <c r="D138" s="24">
        <v>8.2501572856084806</v>
      </c>
      <c r="E138" s="26">
        <f>E124-E130-E132-E133</f>
        <v>16.575876041999067</v>
      </c>
      <c r="F138" s="26">
        <f t="shared" si="2"/>
        <v>8.3257187563905859</v>
      </c>
      <c r="G138" s="27">
        <f t="shared" si="3"/>
        <v>1.0091587915437583</v>
      </c>
      <c r="H138" s="60" t="s">
        <v>20</v>
      </c>
      <c r="I138" s="5"/>
    </row>
    <row r="139" spans="1:9" s="14" customFormat="1" x14ac:dyDescent="0.25">
      <c r="A139" s="21" t="s">
        <v>200</v>
      </c>
      <c r="B139" s="61" t="s">
        <v>201</v>
      </c>
      <c r="C139" s="23" t="s">
        <v>19</v>
      </c>
      <c r="D139" s="24">
        <v>851.31368841587062</v>
      </c>
      <c r="E139" s="26">
        <v>851.46595700547869</v>
      </c>
      <c r="F139" s="26">
        <f t="shared" si="2"/>
        <v>0.15226858960807022</v>
      </c>
      <c r="G139" s="27">
        <f t="shared" si="3"/>
        <v>1.788630814705261E-4</v>
      </c>
      <c r="H139" s="60" t="s">
        <v>20</v>
      </c>
      <c r="I139" s="5"/>
    </row>
    <row r="140" spans="1:9" s="14" customFormat="1" x14ac:dyDescent="0.25">
      <c r="A140" s="21" t="s">
        <v>202</v>
      </c>
      <c r="B140" s="22" t="s">
        <v>22</v>
      </c>
      <c r="C140" s="23" t="s">
        <v>19</v>
      </c>
      <c r="D140" s="24" t="s">
        <v>20</v>
      </c>
      <c r="E140" s="25" t="s">
        <v>20</v>
      </c>
      <c r="F140" s="26" t="str">
        <f t="shared" si="2"/>
        <v>нд</v>
      </c>
      <c r="G140" s="27" t="str">
        <f t="shared" si="3"/>
        <v>нд</v>
      </c>
      <c r="H140" s="60" t="s">
        <v>20</v>
      </c>
      <c r="I140" s="5"/>
    </row>
    <row r="141" spans="1:9" s="14" customFormat="1" ht="31.5" x14ac:dyDescent="0.25">
      <c r="A141" s="21" t="s">
        <v>203</v>
      </c>
      <c r="B141" s="33" t="s">
        <v>24</v>
      </c>
      <c r="C141" s="23" t="s">
        <v>19</v>
      </c>
      <c r="D141" s="24" t="s">
        <v>20</v>
      </c>
      <c r="E141" s="25" t="s">
        <v>20</v>
      </c>
      <c r="F141" s="26" t="str">
        <f t="shared" si="2"/>
        <v>нд</v>
      </c>
      <c r="G141" s="27" t="str">
        <f t="shared" si="3"/>
        <v>нд</v>
      </c>
      <c r="H141" s="60" t="s">
        <v>20</v>
      </c>
      <c r="I141" s="5"/>
    </row>
    <row r="142" spans="1:9" s="14" customFormat="1" ht="31.5" x14ac:dyDescent="0.25">
      <c r="A142" s="21" t="s">
        <v>204</v>
      </c>
      <c r="B142" s="33" t="s">
        <v>26</v>
      </c>
      <c r="C142" s="23" t="s">
        <v>19</v>
      </c>
      <c r="D142" s="24" t="s">
        <v>20</v>
      </c>
      <c r="E142" s="25" t="s">
        <v>20</v>
      </c>
      <c r="F142" s="26" t="str">
        <f t="shared" si="2"/>
        <v>нд</v>
      </c>
      <c r="G142" s="27" t="str">
        <f t="shared" si="3"/>
        <v>нд</v>
      </c>
      <c r="H142" s="60" t="s">
        <v>20</v>
      </c>
      <c r="I142" s="5"/>
    </row>
    <row r="143" spans="1:9" s="14" customFormat="1" ht="31.5" x14ac:dyDescent="0.25">
      <c r="A143" s="21" t="s">
        <v>205</v>
      </c>
      <c r="B143" s="33" t="s">
        <v>28</v>
      </c>
      <c r="C143" s="23" t="s">
        <v>19</v>
      </c>
      <c r="D143" s="24" t="s">
        <v>20</v>
      </c>
      <c r="E143" s="25" t="s">
        <v>20</v>
      </c>
      <c r="F143" s="26" t="str">
        <f t="shared" si="2"/>
        <v>нд</v>
      </c>
      <c r="G143" s="27" t="str">
        <f t="shared" si="3"/>
        <v>нд</v>
      </c>
      <c r="H143" s="60" t="s">
        <v>20</v>
      </c>
      <c r="I143" s="5"/>
    </row>
    <row r="144" spans="1:9" s="14" customFormat="1" x14ac:dyDescent="0.25">
      <c r="A144" s="21" t="s">
        <v>206</v>
      </c>
      <c r="B144" s="22" t="s">
        <v>30</v>
      </c>
      <c r="C144" s="23" t="s">
        <v>19</v>
      </c>
      <c r="D144" s="24" t="s">
        <v>20</v>
      </c>
      <c r="E144" s="25" t="s">
        <v>20</v>
      </c>
      <c r="F144" s="26" t="str">
        <f t="shared" si="2"/>
        <v>нд</v>
      </c>
      <c r="G144" s="27" t="str">
        <f t="shared" si="3"/>
        <v>нд</v>
      </c>
      <c r="H144" s="60" t="s">
        <v>20</v>
      </c>
      <c r="I144" s="5"/>
    </row>
    <row r="145" spans="1:9" s="14" customFormat="1" x14ac:dyDescent="0.25">
      <c r="A145" s="21" t="s">
        <v>207</v>
      </c>
      <c r="B145" s="22" t="s">
        <v>32</v>
      </c>
      <c r="C145" s="23" t="s">
        <v>19</v>
      </c>
      <c r="D145" s="24">
        <v>1.0781729853368598</v>
      </c>
      <c r="E145" s="26">
        <v>2.5721350600269797</v>
      </c>
      <c r="F145" s="26">
        <f t="shared" si="2"/>
        <v>1.4939620746901199</v>
      </c>
      <c r="G145" s="27">
        <f t="shared" si="3"/>
        <v>1.3856422809771596</v>
      </c>
      <c r="H145" s="60" t="s">
        <v>20</v>
      </c>
      <c r="I145" s="5"/>
    </row>
    <row r="146" spans="1:9" s="14" customFormat="1" x14ac:dyDescent="0.25">
      <c r="A146" s="21" t="s">
        <v>208</v>
      </c>
      <c r="B146" s="22" t="s">
        <v>34</v>
      </c>
      <c r="C146" s="23" t="s">
        <v>19</v>
      </c>
      <c r="D146" s="24" t="s">
        <v>20</v>
      </c>
      <c r="E146" s="25" t="s">
        <v>20</v>
      </c>
      <c r="F146" s="26" t="str">
        <f t="shared" si="2"/>
        <v>нд</v>
      </c>
      <c r="G146" s="27" t="str">
        <f t="shared" si="3"/>
        <v>нд</v>
      </c>
      <c r="H146" s="60" t="s">
        <v>20</v>
      </c>
      <c r="I146" s="5"/>
    </row>
    <row r="147" spans="1:9" s="14" customFormat="1" ht="31.5" x14ac:dyDescent="0.25">
      <c r="A147" s="21" t="s">
        <v>209</v>
      </c>
      <c r="B147" s="29" t="s">
        <v>36</v>
      </c>
      <c r="C147" s="23" t="s">
        <v>19</v>
      </c>
      <c r="D147" s="24">
        <v>817.23488628809525</v>
      </c>
      <c r="E147" s="26">
        <v>718.21484851745106</v>
      </c>
      <c r="F147" s="26">
        <f t="shared" si="2"/>
        <v>-99.020037770644194</v>
      </c>
      <c r="G147" s="27">
        <f t="shared" si="3"/>
        <v>-0.12116472195698358</v>
      </c>
      <c r="H147" s="60" t="s">
        <v>706</v>
      </c>
      <c r="I147" s="5"/>
    </row>
    <row r="148" spans="1:9" s="14" customFormat="1" x14ac:dyDescent="0.25">
      <c r="A148" s="21" t="s">
        <v>210</v>
      </c>
      <c r="B148" s="22" t="s">
        <v>38</v>
      </c>
      <c r="C148" s="23" t="s">
        <v>19</v>
      </c>
      <c r="D148" s="24">
        <v>0</v>
      </c>
      <c r="E148" s="26">
        <v>0</v>
      </c>
      <c r="F148" s="26">
        <f t="shared" si="2"/>
        <v>0</v>
      </c>
      <c r="G148" s="27" t="s">
        <v>20</v>
      </c>
      <c r="H148" s="60" t="s">
        <v>20</v>
      </c>
      <c r="I148" s="5"/>
    </row>
    <row r="149" spans="1:9" s="14" customFormat="1" x14ac:dyDescent="0.25">
      <c r="A149" s="21" t="s">
        <v>211</v>
      </c>
      <c r="B149" s="22" t="s">
        <v>40</v>
      </c>
      <c r="C149" s="23" t="s">
        <v>19</v>
      </c>
      <c r="D149" s="24">
        <v>0</v>
      </c>
      <c r="E149" s="25" t="s">
        <v>20</v>
      </c>
      <c r="F149" s="25" t="s">
        <v>20</v>
      </c>
      <c r="G149" s="25" t="s">
        <v>20</v>
      </c>
      <c r="H149" s="60" t="s">
        <v>20</v>
      </c>
      <c r="I149" s="5"/>
    </row>
    <row r="150" spans="1:9" s="14" customFormat="1" ht="31.5" x14ac:dyDescent="0.25">
      <c r="A150" s="21" t="s">
        <v>212</v>
      </c>
      <c r="B150" s="29" t="s">
        <v>42</v>
      </c>
      <c r="C150" s="23" t="s">
        <v>19</v>
      </c>
      <c r="D150" s="24">
        <v>0</v>
      </c>
      <c r="E150" s="25" t="s">
        <v>20</v>
      </c>
      <c r="F150" s="25" t="s">
        <v>20</v>
      </c>
      <c r="G150" s="25" t="s">
        <v>20</v>
      </c>
      <c r="H150" s="60" t="s">
        <v>20</v>
      </c>
      <c r="I150" s="5"/>
    </row>
    <row r="151" spans="1:9" s="14" customFormat="1" x14ac:dyDescent="0.25">
      <c r="A151" s="21" t="s">
        <v>213</v>
      </c>
      <c r="B151" s="32" t="s">
        <v>44</v>
      </c>
      <c r="C151" s="23" t="s">
        <v>19</v>
      </c>
      <c r="D151" s="24">
        <v>0</v>
      </c>
      <c r="E151" s="25" t="s">
        <v>20</v>
      </c>
      <c r="F151" s="25" t="s">
        <v>20</v>
      </c>
      <c r="G151" s="25" t="s">
        <v>20</v>
      </c>
      <c r="H151" s="60" t="s">
        <v>20</v>
      </c>
      <c r="I151" s="5"/>
    </row>
    <row r="152" spans="1:9" s="14" customFormat="1" x14ac:dyDescent="0.25">
      <c r="A152" s="21" t="s">
        <v>214</v>
      </c>
      <c r="B152" s="32" t="s">
        <v>46</v>
      </c>
      <c r="C152" s="23" t="s">
        <v>19</v>
      </c>
      <c r="D152" s="24">
        <v>0</v>
      </c>
      <c r="E152" s="25" t="s">
        <v>20</v>
      </c>
      <c r="F152" s="25" t="s">
        <v>20</v>
      </c>
      <c r="G152" s="25" t="s">
        <v>20</v>
      </c>
      <c r="H152" s="60" t="s">
        <v>20</v>
      </c>
      <c r="I152" s="5"/>
    </row>
    <row r="153" spans="1:9" s="14" customFormat="1" ht="110.25" x14ac:dyDescent="0.25">
      <c r="A153" s="21" t="s">
        <v>215</v>
      </c>
      <c r="B153" s="22" t="s">
        <v>48</v>
      </c>
      <c r="C153" s="23" t="s">
        <v>19</v>
      </c>
      <c r="D153" s="24">
        <v>33.00062914243847</v>
      </c>
      <c r="E153" s="26">
        <f>E139-E145-E147-E148</f>
        <v>130.67897342800063</v>
      </c>
      <c r="F153" s="26">
        <f t="shared" ref="F153:F158" si="4">IF(D153="нд","нд",E153-D153)</f>
        <v>97.678344285562162</v>
      </c>
      <c r="G153" s="27">
        <f t="shared" ref="G153:G158" si="5">IF(D153="нд","нд",E153/D153-1)</f>
        <v>2.9598933966973622</v>
      </c>
      <c r="H153" s="60" t="s">
        <v>707</v>
      </c>
      <c r="I153" s="5"/>
    </row>
    <row r="154" spans="1:9" s="14" customFormat="1" x14ac:dyDescent="0.25">
      <c r="A154" s="21" t="s">
        <v>216</v>
      </c>
      <c r="B154" s="61" t="s">
        <v>217</v>
      </c>
      <c r="C154" s="23" t="s">
        <v>19</v>
      </c>
      <c r="D154" s="24">
        <v>851.3136884158705</v>
      </c>
      <c r="E154" s="26">
        <f>E139</f>
        <v>851.46595700547869</v>
      </c>
      <c r="F154" s="26">
        <f t="shared" si="4"/>
        <v>0.1522685896081839</v>
      </c>
      <c r="G154" s="27">
        <f t="shared" si="5"/>
        <v>1.788630814705261E-4</v>
      </c>
      <c r="H154" s="60" t="s">
        <v>20</v>
      </c>
      <c r="I154" s="5"/>
    </row>
    <row r="155" spans="1:9" s="14" customFormat="1" x14ac:dyDescent="0.25">
      <c r="A155" s="21" t="s">
        <v>218</v>
      </c>
      <c r="B155" s="34" t="s">
        <v>219</v>
      </c>
      <c r="C155" s="23" t="s">
        <v>19</v>
      </c>
      <c r="D155" s="24">
        <v>0</v>
      </c>
      <c r="E155" s="25">
        <v>0</v>
      </c>
      <c r="F155" s="26">
        <v>0</v>
      </c>
      <c r="G155" s="27">
        <v>0</v>
      </c>
      <c r="H155" s="60" t="s">
        <v>20</v>
      </c>
      <c r="I155" s="5"/>
    </row>
    <row r="156" spans="1:9" s="14" customFormat="1" x14ac:dyDescent="0.25">
      <c r="A156" s="21" t="s">
        <v>220</v>
      </c>
      <c r="B156" s="34" t="s">
        <v>221</v>
      </c>
      <c r="C156" s="23" t="s">
        <v>19</v>
      </c>
      <c r="D156" s="24">
        <v>42.565684420793545</v>
      </c>
      <c r="E156" s="25">
        <v>42.573297850273939</v>
      </c>
      <c r="F156" s="26">
        <f t="shared" si="4"/>
        <v>7.6134294803935632E-3</v>
      </c>
      <c r="G156" s="27">
        <f t="shared" si="5"/>
        <v>1.7886308147030405E-4</v>
      </c>
      <c r="H156" s="60" t="s">
        <v>20</v>
      </c>
      <c r="I156" s="5"/>
    </row>
    <row r="157" spans="1:9" s="14" customFormat="1" ht="189" x14ac:dyDescent="0.25">
      <c r="A157" s="21" t="s">
        <v>222</v>
      </c>
      <c r="B157" s="34" t="s">
        <v>223</v>
      </c>
      <c r="C157" s="23" t="s">
        <v>19</v>
      </c>
      <c r="D157" s="24">
        <v>500.37369990047745</v>
      </c>
      <c r="E157" s="25">
        <v>544.02918057044121</v>
      </c>
      <c r="F157" s="26">
        <f t="shared" si="4"/>
        <v>43.655480669963765</v>
      </c>
      <c r="G157" s="27">
        <f t="shared" si="5"/>
        <v>8.724575388084288E-2</v>
      </c>
      <c r="H157" s="60" t="s">
        <v>723</v>
      </c>
      <c r="I157" s="5"/>
    </row>
    <row r="158" spans="1:9" s="14" customFormat="1" ht="16.5" thickBot="1" x14ac:dyDescent="0.3">
      <c r="A158" s="52" t="s">
        <v>224</v>
      </c>
      <c r="B158" s="34" t="s">
        <v>225</v>
      </c>
      <c r="C158" s="54" t="s">
        <v>19</v>
      </c>
      <c r="D158" s="63">
        <v>308.37430409459961</v>
      </c>
      <c r="E158" s="42">
        <f>E154-E155-E156-E157</f>
        <v>264.86347858476358</v>
      </c>
      <c r="F158" s="42">
        <f t="shared" si="4"/>
        <v>-43.510825509836025</v>
      </c>
      <c r="G158" s="27">
        <f t="shared" si="5"/>
        <v>-0.14109744207639385</v>
      </c>
      <c r="H158" s="64" t="s">
        <v>20</v>
      </c>
      <c r="I158" s="5"/>
    </row>
    <row r="159" spans="1:9" s="14" customFormat="1" x14ac:dyDescent="0.25">
      <c r="A159" s="15" t="s">
        <v>226</v>
      </c>
      <c r="B159" s="16" t="s">
        <v>111</v>
      </c>
      <c r="C159" s="17" t="s">
        <v>227</v>
      </c>
      <c r="D159" s="18"/>
      <c r="E159" s="65"/>
      <c r="F159" s="19"/>
      <c r="G159" s="49"/>
      <c r="H159" s="66"/>
      <c r="I159" s="5"/>
    </row>
    <row r="160" spans="1:9" s="14" customFormat="1" ht="31.5" x14ac:dyDescent="0.25">
      <c r="A160" s="21" t="s">
        <v>228</v>
      </c>
      <c r="B160" s="34" t="s">
        <v>229</v>
      </c>
      <c r="C160" s="23" t="s">
        <v>19</v>
      </c>
      <c r="D160" s="24">
        <v>3105.1134214656404</v>
      </c>
      <c r="E160" s="26">
        <f>E109+E105+E69</f>
        <v>3217.33677039348</v>
      </c>
      <c r="F160" s="26">
        <f t="shared" ref="F160:F165" si="6">IF(D160="нд","нд",E160-D160)</f>
        <v>112.22334892783965</v>
      </c>
      <c r="G160" s="27">
        <f t="shared" ref="G160:G165" si="7">IF(D160="нд","нд",E160/D160-1)</f>
        <v>3.614146528498452E-2</v>
      </c>
      <c r="H160" s="60" t="s">
        <v>20</v>
      </c>
      <c r="I160" s="5"/>
    </row>
    <row r="161" spans="1:9" s="14" customFormat="1" x14ac:dyDescent="0.25">
      <c r="A161" s="21" t="s">
        <v>230</v>
      </c>
      <c r="B161" s="34" t="s">
        <v>231</v>
      </c>
      <c r="C161" s="23" t="s">
        <v>19</v>
      </c>
      <c r="D161" s="24">
        <v>3173.7869999999998</v>
      </c>
      <c r="E161" s="25">
        <v>3173.7869999999998</v>
      </c>
      <c r="F161" s="26">
        <f t="shared" si="6"/>
        <v>0</v>
      </c>
      <c r="G161" s="27">
        <f t="shared" si="7"/>
        <v>0</v>
      </c>
      <c r="H161" s="60" t="s">
        <v>20</v>
      </c>
      <c r="I161" s="5"/>
    </row>
    <row r="162" spans="1:9" s="14" customFormat="1" x14ac:dyDescent="0.25">
      <c r="A162" s="21" t="s">
        <v>232</v>
      </c>
      <c r="B162" s="33" t="s">
        <v>233</v>
      </c>
      <c r="C162" s="23" t="s">
        <v>19</v>
      </c>
      <c r="D162" s="24">
        <v>3.7869999999999999</v>
      </c>
      <c r="E162" s="25">
        <v>3.7869999999999999</v>
      </c>
      <c r="F162" s="26">
        <f t="shared" si="6"/>
        <v>0</v>
      </c>
      <c r="G162" s="27">
        <f t="shared" si="7"/>
        <v>0</v>
      </c>
      <c r="H162" s="60" t="s">
        <v>20</v>
      </c>
      <c r="I162" s="5"/>
    </row>
    <row r="163" spans="1:9" s="14" customFormat="1" x14ac:dyDescent="0.25">
      <c r="A163" s="21" t="s">
        <v>234</v>
      </c>
      <c r="B163" s="34" t="s">
        <v>235</v>
      </c>
      <c r="C163" s="23" t="s">
        <v>19</v>
      </c>
      <c r="D163" s="24">
        <v>2792.7972602586187</v>
      </c>
      <c r="E163" s="25">
        <v>2756.8710000000001</v>
      </c>
      <c r="F163" s="26">
        <f t="shared" si="6"/>
        <v>-35.92626025861864</v>
      </c>
      <c r="G163" s="27">
        <f t="shared" si="7"/>
        <v>-1.2863898418208786E-2</v>
      </c>
      <c r="H163" s="60" t="s">
        <v>20</v>
      </c>
      <c r="I163" s="5"/>
    </row>
    <row r="164" spans="1:9" s="14" customFormat="1" ht="236.25" x14ac:dyDescent="0.25">
      <c r="A164" s="38" t="s">
        <v>236</v>
      </c>
      <c r="B164" s="33" t="s">
        <v>237</v>
      </c>
      <c r="C164" s="23" t="s">
        <v>19</v>
      </c>
      <c r="D164" s="24">
        <v>103.79726025861891</v>
      </c>
      <c r="E164" s="25">
        <v>6.8710000000000004</v>
      </c>
      <c r="F164" s="26">
        <f t="shared" si="6"/>
        <v>-96.92626025861891</v>
      </c>
      <c r="G164" s="27">
        <f t="shared" si="7"/>
        <v>-0.93380364777566993</v>
      </c>
      <c r="H164" s="60" t="s">
        <v>708</v>
      </c>
      <c r="I164" s="5"/>
    </row>
    <row r="165" spans="1:9" s="14" customFormat="1" ht="32.25" thickBot="1" x14ac:dyDescent="0.3">
      <c r="A165" s="52" t="s">
        <v>238</v>
      </c>
      <c r="B165" s="67" t="s">
        <v>239</v>
      </c>
      <c r="C165" s="54" t="s">
        <v>227</v>
      </c>
      <c r="D165" s="135">
        <v>0.89941875905466739</v>
      </c>
      <c r="E165" s="68">
        <f>E163/E160</f>
        <v>0.85687983470341988</v>
      </c>
      <c r="F165" s="26">
        <f t="shared" si="6"/>
        <v>-4.2538924351247509E-2</v>
      </c>
      <c r="G165" s="27">
        <f t="shared" si="7"/>
        <v>-4.7296016369458349E-2</v>
      </c>
      <c r="H165" s="60" t="s">
        <v>20</v>
      </c>
      <c r="I165" s="5"/>
    </row>
    <row r="166" spans="1:9" s="14" customFormat="1" ht="19.5" thickBot="1" x14ac:dyDescent="0.3">
      <c r="A166" s="162" t="s">
        <v>240</v>
      </c>
      <c r="B166" s="163"/>
      <c r="C166" s="163"/>
      <c r="D166" s="163"/>
      <c r="E166" s="163"/>
      <c r="F166" s="163"/>
      <c r="G166" s="163"/>
      <c r="H166" s="164"/>
      <c r="I166" s="5"/>
    </row>
    <row r="167" spans="1:9" s="14" customFormat="1" x14ac:dyDescent="0.25">
      <c r="A167" s="56" t="s">
        <v>241</v>
      </c>
      <c r="B167" s="69" t="s">
        <v>242</v>
      </c>
      <c r="C167" s="57" t="s">
        <v>19</v>
      </c>
      <c r="D167" s="70">
        <v>8673.8580227464681</v>
      </c>
      <c r="E167" s="48">
        <v>9540.6651476789993</v>
      </c>
      <c r="F167" s="26">
        <f t="shared" ref="F167:F228" si="8">IF(D167="нд","нд",E167-D167)</f>
        <v>866.80712493253122</v>
      </c>
      <c r="G167" s="27">
        <f t="shared" ref="G167:G228" si="9">IF(D167="нд","нд",E167/D167-1)</f>
        <v>9.9933284895763919E-2</v>
      </c>
      <c r="H167" s="60" t="s">
        <v>20</v>
      </c>
      <c r="I167" s="5"/>
    </row>
    <row r="168" spans="1:9" s="14" customFormat="1" x14ac:dyDescent="0.25">
      <c r="A168" s="21" t="s">
        <v>243</v>
      </c>
      <c r="B168" s="22" t="s">
        <v>22</v>
      </c>
      <c r="C168" s="23" t="s">
        <v>19</v>
      </c>
      <c r="D168" s="62" t="s">
        <v>20</v>
      </c>
      <c r="E168" s="26" t="s">
        <v>20</v>
      </c>
      <c r="F168" s="26" t="str">
        <f t="shared" si="8"/>
        <v>нд</v>
      </c>
      <c r="G168" s="26" t="str">
        <f t="shared" si="9"/>
        <v>нд</v>
      </c>
      <c r="H168" s="60" t="s">
        <v>20</v>
      </c>
      <c r="I168" s="5"/>
    </row>
    <row r="169" spans="1:9" s="14" customFormat="1" ht="31.5" x14ac:dyDescent="0.25">
      <c r="A169" s="21" t="s">
        <v>244</v>
      </c>
      <c r="B169" s="33" t="s">
        <v>24</v>
      </c>
      <c r="C169" s="23" t="s">
        <v>19</v>
      </c>
      <c r="D169" s="62" t="s">
        <v>20</v>
      </c>
      <c r="E169" s="26" t="s">
        <v>20</v>
      </c>
      <c r="F169" s="26" t="str">
        <f t="shared" si="8"/>
        <v>нд</v>
      </c>
      <c r="G169" s="26" t="str">
        <f t="shared" si="9"/>
        <v>нд</v>
      </c>
      <c r="H169" s="60" t="s">
        <v>20</v>
      </c>
      <c r="I169" s="5"/>
    </row>
    <row r="170" spans="1:9" s="14" customFormat="1" ht="31.5" x14ac:dyDescent="0.25">
      <c r="A170" s="21" t="s">
        <v>245</v>
      </c>
      <c r="B170" s="33" t="s">
        <v>26</v>
      </c>
      <c r="C170" s="23" t="s">
        <v>19</v>
      </c>
      <c r="D170" s="62" t="s">
        <v>20</v>
      </c>
      <c r="E170" s="26" t="s">
        <v>20</v>
      </c>
      <c r="F170" s="26" t="str">
        <f t="shared" si="8"/>
        <v>нд</v>
      </c>
      <c r="G170" s="26" t="str">
        <f t="shared" si="9"/>
        <v>нд</v>
      </c>
      <c r="H170" s="60" t="s">
        <v>20</v>
      </c>
      <c r="I170" s="5"/>
    </row>
    <row r="171" spans="1:9" s="14" customFormat="1" ht="31.5" x14ac:dyDescent="0.25">
      <c r="A171" s="21" t="s">
        <v>246</v>
      </c>
      <c r="B171" s="33" t="s">
        <v>28</v>
      </c>
      <c r="C171" s="23" t="s">
        <v>19</v>
      </c>
      <c r="D171" s="62" t="s">
        <v>20</v>
      </c>
      <c r="E171" s="26" t="s">
        <v>20</v>
      </c>
      <c r="F171" s="26" t="str">
        <f t="shared" si="8"/>
        <v>нд</v>
      </c>
      <c r="G171" s="26" t="str">
        <f t="shared" si="9"/>
        <v>нд</v>
      </c>
      <c r="H171" s="60" t="s">
        <v>20</v>
      </c>
      <c r="I171" s="5"/>
    </row>
    <row r="172" spans="1:9" s="14" customFormat="1" x14ac:dyDescent="0.25">
      <c r="A172" s="21" t="s">
        <v>247</v>
      </c>
      <c r="B172" s="22" t="s">
        <v>30</v>
      </c>
      <c r="C172" s="23" t="s">
        <v>19</v>
      </c>
      <c r="D172" s="62" t="s">
        <v>20</v>
      </c>
      <c r="E172" s="26" t="s">
        <v>20</v>
      </c>
      <c r="F172" s="26" t="str">
        <f t="shared" si="8"/>
        <v>нд</v>
      </c>
      <c r="G172" s="26" t="str">
        <f t="shared" si="9"/>
        <v>нд</v>
      </c>
      <c r="H172" s="60" t="s">
        <v>20</v>
      </c>
      <c r="I172" s="5"/>
    </row>
    <row r="173" spans="1:9" s="14" customFormat="1" x14ac:dyDescent="0.25">
      <c r="A173" s="21" t="s">
        <v>248</v>
      </c>
      <c r="B173" s="22" t="s">
        <v>32</v>
      </c>
      <c r="C173" s="23" t="s">
        <v>19</v>
      </c>
      <c r="D173" s="62">
        <v>7891.3548459484673</v>
      </c>
      <c r="E173" s="26">
        <v>8455.709987328999</v>
      </c>
      <c r="F173" s="25">
        <f t="shared" si="8"/>
        <v>564.35514138053168</v>
      </c>
      <c r="G173" s="27">
        <f t="shared" si="9"/>
        <v>7.1515620878495945E-2</v>
      </c>
      <c r="H173" s="60" t="s">
        <v>20</v>
      </c>
      <c r="I173" s="5"/>
    </row>
    <row r="174" spans="1:9" s="14" customFormat="1" x14ac:dyDescent="0.25">
      <c r="A174" s="21" t="s">
        <v>249</v>
      </c>
      <c r="B174" s="22" t="s">
        <v>34</v>
      </c>
      <c r="C174" s="23" t="s">
        <v>19</v>
      </c>
      <c r="D174" s="62" t="s">
        <v>20</v>
      </c>
      <c r="E174" s="26" t="s">
        <v>20</v>
      </c>
      <c r="F174" s="26" t="str">
        <f t="shared" si="8"/>
        <v>нд</v>
      </c>
      <c r="G174" s="26" t="str">
        <f t="shared" si="9"/>
        <v>нд</v>
      </c>
      <c r="H174" s="60" t="s">
        <v>20</v>
      </c>
      <c r="I174" s="5"/>
    </row>
    <row r="175" spans="1:9" s="14" customFormat="1" ht="141.75" x14ac:dyDescent="0.25">
      <c r="A175" s="21" t="s">
        <v>250</v>
      </c>
      <c r="B175" s="22" t="s">
        <v>36</v>
      </c>
      <c r="C175" s="23" t="s">
        <v>19</v>
      </c>
      <c r="D175" s="62">
        <v>500.00048743999992</v>
      </c>
      <c r="E175" s="26">
        <v>739.52785159000007</v>
      </c>
      <c r="F175" s="25">
        <f t="shared" si="8"/>
        <v>239.52736415000015</v>
      </c>
      <c r="G175" s="27">
        <f t="shared" si="9"/>
        <v>0.47905426127958206</v>
      </c>
      <c r="H175" s="60" t="s">
        <v>709</v>
      </c>
      <c r="I175" s="5"/>
    </row>
    <row r="176" spans="1:9" s="14" customFormat="1" x14ac:dyDescent="0.25">
      <c r="A176" s="21" t="s">
        <v>251</v>
      </c>
      <c r="B176" s="22" t="s">
        <v>38</v>
      </c>
      <c r="C176" s="23" t="s">
        <v>19</v>
      </c>
      <c r="D176" s="62">
        <v>0</v>
      </c>
      <c r="E176" s="26">
        <v>0</v>
      </c>
      <c r="F176" s="25">
        <f t="shared" si="8"/>
        <v>0</v>
      </c>
      <c r="G176" s="27">
        <v>0</v>
      </c>
      <c r="H176" s="60" t="s">
        <v>20</v>
      </c>
      <c r="I176" s="5"/>
    </row>
    <row r="177" spans="1:9" s="14" customFormat="1" x14ac:dyDescent="0.25">
      <c r="A177" s="21" t="s">
        <v>252</v>
      </c>
      <c r="B177" s="22" t="s">
        <v>40</v>
      </c>
      <c r="C177" s="23" t="s">
        <v>19</v>
      </c>
      <c r="D177" s="62" t="s">
        <v>20</v>
      </c>
      <c r="E177" s="26" t="s">
        <v>20</v>
      </c>
      <c r="F177" s="26" t="str">
        <f t="shared" si="8"/>
        <v>нд</v>
      </c>
      <c r="G177" s="26" t="str">
        <f t="shared" si="9"/>
        <v>нд</v>
      </c>
      <c r="H177" s="60" t="s">
        <v>20</v>
      </c>
      <c r="I177" s="5"/>
    </row>
    <row r="178" spans="1:9" s="14" customFormat="1" ht="31.5" x14ac:dyDescent="0.25">
      <c r="A178" s="21" t="s">
        <v>253</v>
      </c>
      <c r="B178" s="29" t="s">
        <v>42</v>
      </c>
      <c r="C178" s="23" t="s">
        <v>19</v>
      </c>
      <c r="D178" s="62" t="s">
        <v>20</v>
      </c>
      <c r="E178" s="26" t="s">
        <v>20</v>
      </c>
      <c r="F178" s="26" t="str">
        <f t="shared" si="8"/>
        <v>нд</v>
      </c>
      <c r="G178" s="26" t="str">
        <f t="shared" si="9"/>
        <v>нд</v>
      </c>
      <c r="H178" s="60" t="s">
        <v>20</v>
      </c>
      <c r="I178" s="5"/>
    </row>
    <row r="179" spans="1:9" s="14" customFormat="1" x14ac:dyDescent="0.25">
      <c r="A179" s="21" t="s">
        <v>254</v>
      </c>
      <c r="B179" s="32" t="s">
        <v>44</v>
      </c>
      <c r="C179" s="23" t="s">
        <v>19</v>
      </c>
      <c r="D179" s="62" t="s">
        <v>20</v>
      </c>
      <c r="E179" s="26" t="s">
        <v>20</v>
      </c>
      <c r="F179" s="26" t="str">
        <f t="shared" si="8"/>
        <v>нд</v>
      </c>
      <c r="G179" s="26" t="str">
        <f t="shared" si="9"/>
        <v>нд</v>
      </c>
      <c r="H179" s="60" t="s">
        <v>20</v>
      </c>
      <c r="I179" s="5"/>
    </row>
    <row r="180" spans="1:9" s="14" customFormat="1" x14ac:dyDescent="0.25">
      <c r="A180" s="21" t="s">
        <v>255</v>
      </c>
      <c r="B180" s="32" t="s">
        <v>46</v>
      </c>
      <c r="C180" s="23" t="s">
        <v>19</v>
      </c>
      <c r="D180" s="62" t="s">
        <v>20</v>
      </c>
      <c r="E180" s="26" t="s">
        <v>20</v>
      </c>
      <c r="F180" s="26" t="str">
        <f t="shared" si="8"/>
        <v>нд</v>
      </c>
      <c r="G180" s="26" t="str">
        <f t="shared" si="9"/>
        <v>нд</v>
      </c>
      <c r="H180" s="60" t="s">
        <v>20</v>
      </c>
      <c r="I180" s="5"/>
    </row>
    <row r="181" spans="1:9" s="14" customFormat="1" ht="31.5" x14ac:dyDescent="0.25">
      <c r="A181" s="21" t="s">
        <v>256</v>
      </c>
      <c r="B181" s="34" t="s">
        <v>257</v>
      </c>
      <c r="C181" s="23" t="s">
        <v>19</v>
      </c>
      <c r="D181" s="62" t="s">
        <v>20</v>
      </c>
      <c r="E181" s="26" t="s">
        <v>20</v>
      </c>
      <c r="F181" s="26" t="str">
        <f t="shared" si="8"/>
        <v>нд</v>
      </c>
      <c r="G181" s="26" t="str">
        <f t="shared" si="9"/>
        <v>нд</v>
      </c>
      <c r="H181" s="60" t="s">
        <v>20</v>
      </c>
      <c r="I181" s="5"/>
    </row>
    <row r="182" spans="1:9" s="14" customFormat="1" x14ac:dyDescent="0.25">
      <c r="A182" s="21" t="s">
        <v>258</v>
      </c>
      <c r="B182" s="33" t="s">
        <v>259</v>
      </c>
      <c r="C182" s="23" t="s">
        <v>19</v>
      </c>
      <c r="D182" s="62" t="s">
        <v>20</v>
      </c>
      <c r="E182" s="26" t="s">
        <v>20</v>
      </c>
      <c r="F182" s="26" t="str">
        <f t="shared" si="8"/>
        <v>нд</v>
      </c>
      <c r="G182" s="26" t="str">
        <f t="shared" si="9"/>
        <v>нд</v>
      </c>
      <c r="H182" s="60" t="s">
        <v>20</v>
      </c>
      <c r="I182" s="5"/>
    </row>
    <row r="183" spans="1:9" s="14" customFormat="1" x14ac:dyDescent="0.25">
      <c r="A183" s="21" t="s">
        <v>260</v>
      </c>
      <c r="B183" s="33" t="s">
        <v>261</v>
      </c>
      <c r="C183" s="23" t="s">
        <v>19</v>
      </c>
      <c r="D183" s="62" t="s">
        <v>20</v>
      </c>
      <c r="E183" s="26" t="s">
        <v>20</v>
      </c>
      <c r="F183" s="26" t="str">
        <f t="shared" si="8"/>
        <v>нд</v>
      </c>
      <c r="G183" s="26" t="str">
        <f t="shared" si="9"/>
        <v>нд</v>
      </c>
      <c r="H183" s="60" t="s">
        <v>20</v>
      </c>
      <c r="I183" s="5"/>
    </row>
    <row r="184" spans="1:9" s="14" customFormat="1" x14ac:dyDescent="0.25">
      <c r="A184" s="21" t="s">
        <v>262</v>
      </c>
      <c r="B184" s="22" t="s">
        <v>48</v>
      </c>
      <c r="C184" s="23" t="s">
        <v>19</v>
      </c>
      <c r="D184" s="62">
        <v>282.50268935800091</v>
      </c>
      <c r="E184" s="26">
        <f>E167-E173-E175-E176</f>
        <v>345.4273087600003</v>
      </c>
      <c r="F184" s="26">
        <f t="shared" si="8"/>
        <v>62.924619401999394</v>
      </c>
      <c r="G184" s="27">
        <f t="shared" si="9"/>
        <v>0.22273989513161174</v>
      </c>
      <c r="H184" s="60" t="s">
        <v>20</v>
      </c>
      <c r="I184" s="5"/>
    </row>
    <row r="185" spans="1:9" s="14" customFormat="1" x14ac:dyDescent="0.25">
      <c r="A185" s="21" t="s">
        <v>263</v>
      </c>
      <c r="B185" s="61" t="s">
        <v>264</v>
      </c>
      <c r="C185" s="23" t="s">
        <v>19</v>
      </c>
      <c r="D185" s="62">
        <v>6273.2621937858239</v>
      </c>
      <c r="E185" s="26">
        <v>6668.0118120299994</v>
      </c>
      <c r="F185" s="26">
        <f t="shared" si="8"/>
        <v>394.74961824417551</v>
      </c>
      <c r="G185" s="27">
        <f t="shared" si="9"/>
        <v>6.2925732425978875E-2</v>
      </c>
      <c r="H185" s="60" t="s">
        <v>20</v>
      </c>
      <c r="I185" s="5"/>
    </row>
    <row r="186" spans="1:9" s="14" customFormat="1" x14ac:dyDescent="0.25">
      <c r="A186" s="21" t="s">
        <v>265</v>
      </c>
      <c r="B186" s="34" t="s">
        <v>266</v>
      </c>
      <c r="C186" s="23" t="s">
        <v>19</v>
      </c>
      <c r="D186" s="62" t="s">
        <v>20</v>
      </c>
      <c r="E186" s="26" t="s">
        <v>20</v>
      </c>
      <c r="F186" s="26" t="str">
        <f t="shared" si="8"/>
        <v>нд</v>
      </c>
      <c r="G186" s="26" t="str">
        <f t="shared" si="9"/>
        <v>нд</v>
      </c>
      <c r="H186" s="60" t="s">
        <v>20</v>
      </c>
      <c r="I186" s="5"/>
    </row>
    <row r="187" spans="1:9" s="14" customFormat="1" ht="78.75" x14ac:dyDescent="0.25">
      <c r="A187" s="21" t="s">
        <v>267</v>
      </c>
      <c r="B187" s="34" t="s">
        <v>268</v>
      </c>
      <c r="C187" s="23" t="s">
        <v>19</v>
      </c>
      <c r="D187" s="62">
        <v>1354.87723418</v>
      </c>
      <c r="E187" s="26">
        <v>1828.9989269599998</v>
      </c>
      <c r="F187" s="26">
        <f t="shared" si="8"/>
        <v>474.12169277999988</v>
      </c>
      <c r="G187" s="27">
        <f t="shared" si="9"/>
        <v>0.34993701334641458</v>
      </c>
      <c r="H187" s="60" t="s">
        <v>710</v>
      </c>
      <c r="I187" s="5"/>
    </row>
    <row r="188" spans="1:9" s="14" customFormat="1" x14ac:dyDescent="0.25">
      <c r="A188" s="21" t="s">
        <v>269</v>
      </c>
      <c r="B188" s="33" t="s">
        <v>270</v>
      </c>
      <c r="C188" s="23" t="s">
        <v>19</v>
      </c>
      <c r="D188" s="62" t="s">
        <v>20</v>
      </c>
      <c r="E188" s="26" t="s">
        <v>20</v>
      </c>
      <c r="F188" s="26" t="str">
        <f t="shared" si="8"/>
        <v>нд</v>
      </c>
      <c r="G188" s="26" t="str">
        <f t="shared" si="9"/>
        <v>нд</v>
      </c>
      <c r="H188" s="60" t="s">
        <v>20</v>
      </c>
      <c r="I188" s="5"/>
    </row>
    <row r="189" spans="1:9" s="14" customFormat="1" x14ac:dyDescent="0.25">
      <c r="A189" s="21" t="s">
        <v>271</v>
      </c>
      <c r="B189" s="33" t="s">
        <v>272</v>
      </c>
      <c r="C189" s="23" t="s">
        <v>19</v>
      </c>
      <c r="D189" s="62">
        <v>0</v>
      </c>
      <c r="E189" s="26">
        <v>0</v>
      </c>
      <c r="F189" s="25">
        <f t="shared" si="8"/>
        <v>0</v>
      </c>
      <c r="G189" s="27">
        <v>0</v>
      </c>
      <c r="H189" s="60" t="s">
        <v>20</v>
      </c>
      <c r="I189" s="5"/>
    </row>
    <row r="190" spans="1:9" s="14" customFormat="1" ht="78.75" x14ac:dyDescent="0.25">
      <c r="A190" s="21" t="s">
        <v>273</v>
      </c>
      <c r="B190" s="33" t="s">
        <v>274</v>
      </c>
      <c r="C190" s="23" t="s">
        <v>19</v>
      </c>
      <c r="D190" s="62">
        <v>1354.87723418</v>
      </c>
      <c r="E190" s="26">
        <v>1828.9989269599998</v>
      </c>
      <c r="F190" s="26">
        <f t="shared" si="8"/>
        <v>474.12169277999988</v>
      </c>
      <c r="G190" s="27">
        <f t="shared" si="9"/>
        <v>0.34993701334641458</v>
      </c>
      <c r="H190" s="60" t="s">
        <v>710</v>
      </c>
      <c r="I190" s="5"/>
    </row>
    <row r="191" spans="1:9" s="14" customFormat="1" ht="31.5" x14ac:dyDescent="0.25">
      <c r="A191" s="21" t="s">
        <v>275</v>
      </c>
      <c r="B191" s="34" t="s">
        <v>276</v>
      </c>
      <c r="C191" s="23" t="s">
        <v>19</v>
      </c>
      <c r="D191" s="62" t="s">
        <v>20</v>
      </c>
      <c r="E191" s="26" t="s">
        <v>20</v>
      </c>
      <c r="F191" s="26" t="str">
        <f t="shared" si="8"/>
        <v>нд</v>
      </c>
      <c r="G191" s="26" t="str">
        <f t="shared" si="9"/>
        <v>нд</v>
      </c>
      <c r="H191" s="60" t="s">
        <v>20</v>
      </c>
      <c r="I191" s="5"/>
    </row>
    <row r="192" spans="1:9" s="14" customFormat="1" ht="31.5" x14ac:dyDescent="0.25">
      <c r="A192" s="21" t="s">
        <v>277</v>
      </c>
      <c r="B192" s="34" t="s">
        <v>278</v>
      </c>
      <c r="C192" s="23" t="s">
        <v>19</v>
      </c>
      <c r="D192" s="62">
        <v>1141.4159724775636</v>
      </c>
      <c r="E192" s="26">
        <v>1155.1989951099999</v>
      </c>
      <c r="F192" s="26">
        <f t="shared" si="8"/>
        <v>13.783022632436314</v>
      </c>
      <c r="G192" s="27">
        <f t="shared" si="9"/>
        <v>1.2075372138449003E-2</v>
      </c>
      <c r="H192" s="60" t="s">
        <v>20</v>
      </c>
      <c r="I192" s="5"/>
    </row>
    <row r="193" spans="1:9" s="14" customFormat="1" x14ac:dyDescent="0.25">
      <c r="A193" s="21" t="s">
        <v>279</v>
      </c>
      <c r="B193" s="34" t="s">
        <v>280</v>
      </c>
      <c r="C193" s="23" t="s">
        <v>19</v>
      </c>
      <c r="D193" s="62" t="s">
        <v>20</v>
      </c>
      <c r="E193" s="26" t="s">
        <v>20</v>
      </c>
      <c r="F193" s="26" t="str">
        <f t="shared" si="8"/>
        <v>нд</v>
      </c>
      <c r="G193" s="26" t="str">
        <f t="shared" si="9"/>
        <v>нд</v>
      </c>
      <c r="H193" s="60" t="s">
        <v>20</v>
      </c>
      <c r="I193" s="5"/>
    </row>
    <row r="194" spans="1:9" s="14" customFormat="1" x14ac:dyDescent="0.25">
      <c r="A194" s="21" t="s">
        <v>281</v>
      </c>
      <c r="B194" s="34" t="s">
        <v>282</v>
      </c>
      <c r="C194" s="23" t="s">
        <v>19</v>
      </c>
      <c r="D194" s="62">
        <v>1071.3720991427397</v>
      </c>
      <c r="E194" s="26">
        <v>1026.2444005140001</v>
      </c>
      <c r="F194" s="26">
        <f t="shared" si="8"/>
        <v>-45.127698628739608</v>
      </c>
      <c r="G194" s="27">
        <f t="shared" si="9"/>
        <v>-4.2121405499404574E-2</v>
      </c>
      <c r="H194" s="60" t="s">
        <v>20</v>
      </c>
      <c r="I194" s="5"/>
    </row>
    <row r="195" spans="1:9" s="14" customFormat="1" x14ac:dyDescent="0.25">
      <c r="A195" s="21" t="s">
        <v>283</v>
      </c>
      <c r="B195" s="34" t="s">
        <v>284</v>
      </c>
      <c r="C195" s="23" t="s">
        <v>19</v>
      </c>
      <c r="D195" s="62">
        <v>325.45576431937332</v>
      </c>
      <c r="E195" s="26">
        <v>319.86371783600003</v>
      </c>
      <c r="F195" s="26">
        <f t="shared" si="8"/>
        <v>-5.5920464833732808</v>
      </c>
      <c r="G195" s="27">
        <f t="shared" si="9"/>
        <v>-1.718220138170834E-2</v>
      </c>
      <c r="H195" s="60" t="s">
        <v>20</v>
      </c>
      <c r="I195" s="5"/>
    </row>
    <row r="196" spans="1:9" s="14" customFormat="1" x14ac:dyDescent="0.25">
      <c r="A196" s="21" t="s">
        <v>285</v>
      </c>
      <c r="B196" s="34" t="s">
        <v>286</v>
      </c>
      <c r="C196" s="23" t="s">
        <v>19</v>
      </c>
      <c r="D196" s="62">
        <v>482.68485226727188</v>
      </c>
      <c r="E196" s="26">
        <v>534.54090892999989</v>
      </c>
      <c r="F196" s="26">
        <f t="shared" si="8"/>
        <v>51.856056662728008</v>
      </c>
      <c r="G196" s="27">
        <f t="shared" si="9"/>
        <v>0.10743253371045158</v>
      </c>
      <c r="H196" s="60" t="s">
        <v>20</v>
      </c>
      <c r="I196" s="5"/>
    </row>
    <row r="197" spans="1:9" s="14" customFormat="1" x14ac:dyDescent="0.25">
      <c r="A197" s="21" t="s">
        <v>287</v>
      </c>
      <c r="B197" s="33" t="s">
        <v>288</v>
      </c>
      <c r="C197" s="23" t="s">
        <v>19</v>
      </c>
      <c r="D197" s="62">
        <v>3.0013325158506633E-14</v>
      </c>
      <c r="E197" s="26">
        <v>0</v>
      </c>
      <c r="F197" s="26">
        <f t="shared" si="8"/>
        <v>-3.0013325158506633E-14</v>
      </c>
      <c r="G197" s="27">
        <v>0</v>
      </c>
      <c r="H197" s="60" t="s">
        <v>20</v>
      </c>
      <c r="I197" s="5"/>
    </row>
    <row r="198" spans="1:9" s="14" customFormat="1" x14ac:dyDescent="0.25">
      <c r="A198" s="21" t="s">
        <v>289</v>
      </c>
      <c r="B198" s="34" t="s">
        <v>290</v>
      </c>
      <c r="C198" s="23" t="s">
        <v>19</v>
      </c>
      <c r="D198" s="62">
        <v>192.37177444214399</v>
      </c>
      <c r="E198" s="26">
        <v>201.28637237000001</v>
      </c>
      <c r="F198" s="26">
        <f t="shared" si="8"/>
        <v>8.9145979278560219</v>
      </c>
      <c r="G198" s="27">
        <f t="shared" si="9"/>
        <v>4.6340467325351353E-2</v>
      </c>
      <c r="H198" s="60" t="s">
        <v>20</v>
      </c>
      <c r="I198" s="5"/>
    </row>
    <row r="199" spans="1:9" s="14" customFormat="1" x14ac:dyDescent="0.25">
      <c r="A199" s="21" t="s">
        <v>291</v>
      </c>
      <c r="B199" s="34" t="s">
        <v>292</v>
      </c>
      <c r="C199" s="23" t="s">
        <v>19</v>
      </c>
      <c r="D199" s="62">
        <v>33.934265507999996</v>
      </c>
      <c r="E199" s="26">
        <v>29.399332830000002</v>
      </c>
      <c r="F199" s="26">
        <f t="shared" si="8"/>
        <v>-4.5349326779999934</v>
      </c>
      <c r="G199" s="27">
        <f t="shared" si="9"/>
        <v>-0.13363874567819611</v>
      </c>
      <c r="H199" s="60" t="s">
        <v>20</v>
      </c>
      <c r="I199" s="5"/>
    </row>
    <row r="200" spans="1:9" s="14" customFormat="1" x14ac:dyDescent="0.25">
      <c r="A200" s="21" t="s">
        <v>293</v>
      </c>
      <c r="B200" s="34" t="s">
        <v>294</v>
      </c>
      <c r="C200" s="23" t="s">
        <v>19</v>
      </c>
      <c r="D200" s="62">
        <v>393.52012207522313</v>
      </c>
      <c r="E200" s="26">
        <v>275.7352406</v>
      </c>
      <c r="F200" s="26">
        <f t="shared" si="8"/>
        <v>-117.78488147522313</v>
      </c>
      <c r="G200" s="27">
        <f t="shared" si="9"/>
        <v>-0.29931094972751615</v>
      </c>
      <c r="H200" s="60" t="s">
        <v>20</v>
      </c>
      <c r="I200" s="5"/>
    </row>
    <row r="201" spans="1:9" s="14" customFormat="1" ht="31.5" x14ac:dyDescent="0.25">
      <c r="A201" s="21" t="s">
        <v>295</v>
      </c>
      <c r="B201" s="34" t="s">
        <v>296</v>
      </c>
      <c r="C201" s="23" t="s">
        <v>19</v>
      </c>
      <c r="D201" s="62">
        <v>187.00746127727149</v>
      </c>
      <c r="E201" s="26">
        <v>185.06747559000002</v>
      </c>
      <c r="F201" s="26">
        <f t="shared" si="8"/>
        <v>-1.9399856872714736</v>
      </c>
      <c r="G201" s="27">
        <f t="shared" si="9"/>
        <v>-1.0373841097148007E-2</v>
      </c>
      <c r="H201" s="60" t="s">
        <v>20</v>
      </c>
      <c r="I201" s="5"/>
    </row>
    <row r="202" spans="1:9" s="14" customFormat="1" x14ac:dyDescent="0.25">
      <c r="A202" s="21" t="s">
        <v>297</v>
      </c>
      <c r="B202" s="34" t="s">
        <v>298</v>
      </c>
      <c r="C202" s="23" t="s">
        <v>19</v>
      </c>
      <c r="D202" s="62">
        <v>1090.6226480962368</v>
      </c>
      <c r="E202" s="26">
        <f>E185-E192-E194-E195-E196-E198-E199-E200-E201-E190</f>
        <v>1111.6764412899981</v>
      </c>
      <c r="F202" s="26">
        <f t="shared" si="8"/>
        <v>21.053793193761294</v>
      </c>
      <c r="G202" s="27">
        <f t="shared" si="9"/>
        <v>1.9304379228243906E-2</v>
      </c>
      <c r="H202" s="60" t="s">
        <v>20</v>
      </c>
      <c r="I202" s="5"/>
    </row>
    <row r="203" spans="1:9" s="14" customFormat="1" ht="63" x14ac:dyDescent="0.25">
      <c r="A203" s="21" t="s">
        <v>299</v>
      </c>
      <c r="B203" s="61" t="s">
        <v>300</v>
      </c>
      <c r="C203" s="23" t="s">
        <v>19</v>
      </c>
      <c r="D203" s="62">
        <v>25.255157134388799</v>
      </c>
      <c r="E203" s="26">
        <v>75.119787889999998</v>
      </c>
      <c r="F203" s="26">
        <f t="shared" si="8"/>
        <v>49.864630755611202</v>
      </c>
      <c r="G203" s="27">
        <f t="shared" si="9"/>
        <v>1.974433597473555</v>
      </c>
      <c r="H203" s="60" t="s">
        <v>711</v>
      </c>
      <c r="I203" s="5"/>
    </row>
    <row r="204" spans="1:9" s="14" customFormat="1" x14ac:dyDescent="0.25">
      <c r="A204" s="21" t="s">
        <v>301</v>
      </c>
      <c r="B204" s="34" t="s">
        <v>302</v>
      </c>
      <c r="C204" s="23" t="s">
        <v>19</v>
      </c>
      <c r="D204" s="62">
        <v>0</v>
      </c>
      <c r="E204" s="26">
        <v>2.8629228899999997</v>
      </c>
      <c r="F204" s="26">
        <f t="shared" si="8"/>
        <v>2.8629228899999997</v>
      </c>
      <c r="G204" s="27">
        <v>1</v>
      </c>
      <c r="H204" s="60" t="s">
        <v>20</v>
      </c>
      <c r="I204" s="5"/>
    </row>
    <row r="205" spans="1:9" s="14" customFormat="1" x14ac:dyDescent="0.25">
      <c r="A205" s="21" t="s">
        <v>303</v>
      </c>
      <c r="B205" s="34" t="s">
        <v>304</v>
      </c>
      <c r="C205" s="23" t="s">
        <v>19</v>
      </c>
      <c r="D205" s="26" t="s">
        <v>20</v>
      </c>
      <c r="E205" s="26" t="s">
        <v>20</v>
      </c>
      <c r="F205" s="26" t="s">
        <v>20</v>
      </c>
      <c r="G205" s="26" t="s">
        <v>20</v>
      </c>
      <c r="H205" s="60" t="s">
        <v>20</v>
      </c>
      <c r="I205" s="5"/>
    </row>
    <row r="206" spans="1:9" s="14" customFormat="1" ht="31.5" x14ac:dyDescent="0.25">
      <c r="A206" s="21" t="s">
        <v>305</v>
      </c>
      <c r="B206" s="33" t="s">
        <v>306</v>
      </c>
      <c r="C206" s="23" t="s">
        <v>19</v>
      </c>
      <c r="D206" s="26" t="s">
        <v>20</v>
      </c>
      <c r="E206" s="26" t="s">
        <v>20</v>
      </c>
      <c r="F206" s="26" t="s">
        <v>20</v>
      </c>
      <c r="G206" s="26" t="s">
        <v>20</v>
      </c>
      <c r="H206" s="60" t="s">
        <v>20</v>
      </c>
      <c r="I206" s="5"/>
    </row>
    <row r="207" spans="1:9" s="14" customFormat="1" x14ac:dyDescent="0.25">
      <c r="A207" s="21" t="s">
        <v>307</v>
      </c>
      <c r="B207" s="35" t="s">
        <v>308</v>
      </c>
      <c r="C207" s="23" t="s">
        <v>19</v>
      </c>
      <c r="D207" s="26" t="s">
        <v>20</v>
      </c>
      <c r="E207" s="26" t="s">
        <v>20</v>
      </c>
      <c r="F207" s="26" t="s">
        <v>20</v>
      </c>
      <c r="G207" s="26" t="s">
        <v>20</v>
      </c>
      <c r="H207" s="60" t="s">
        <v>20</v>
      </c>
      <c r="I207" s="5"/>
    </row>
    <row r="208" spans="1:9" s="14" customFormat="1" x14ac:dyDescent="0.25">
      <c r="A208" s="21" t="s">
        <v>309</v>
      </c>
      <c r="B208" s="35" t="s">
        <v>310</v>
      </c>
      <c r="C208" s="23" t="s">
        <v>19</v>
      </c>
      <c r="D208" s="26" t="s">
        <v>20</v>
      </c>
      <c r="E208" s="26" t="s">
        <v>20</v>
      </c>
      <c r="F208" s="26" t="s">
        <v>20</v>
      </c>
      <c r="G208" s="26" t="s">
        <v>20</v>
      </c>
      <c r="H208" s="60" t="s">
        <v>20</v>
      </c>
      <c r="I208" s="5"/>
    </row>
    <row r="209" spans="1:9" s="14" customFormat="1" ht="63" x14ac:dyDescent="0.25">
      <c r="A209" s="21" t="s">
        <v>311</v>
      </c>
      <c r="B209" s="34" t="s">
        <v>312</v>
      </c>
      <c r="C209" s="23" t="s">
        <v>19</v>
      </c>
      <c r="D209" s="62">
        <v>25.255157134388799</v>
      </c>
      <c r="E209" s="26">
        <f>E203-E204</f>
        <v>72.256865000000005</v>
      </c>
      <c r="F209" s="26">
        <f t="shared" si="8"/>
        <v>47.001707865611209</v>
      </c>
      <c r="G209" s="27">
        <f t="shared" si="9"/>
        <v>1.8610736656875169</v>
      </c>
      <c r="H209" s="60" t="s">
        <v>711</v>
      </c>
      <c r="I209" s="5"/>
    </row>
    <row r="210" spans="1:9" s="14" customFormat="1" x14ac:dyDescent="0.25">
      <c r="A210" s="21" t="s">
        <v>313</v>
      </c>
      <c r="B210" s="61" t="s">
        <v>314</v>
      </c>
      <c r="C210" s="23" t="s">
        <v>19</v>
      </c>
      <c r="D210" s="62">
        <v>3382.3114195400003</v>
      </c>
      <c r="E210" s="26">
        <v>2751.2944479799999</v>
      </c>
      <c r="F210" s="26">
        <f t="shared" si="8"/>
        <v>-631.01697156000046</v>
      </c>
      <c r="G210" s="27">
        <f t="shared" si="9"/>
        <v>-0.18656382966823903</v>
      </c>
      <c r="H210" s="60" t="s">
        <v>20</v>
      </c>
      <c r="I210" s="5"/>
    </row>
    <row r="211" spans="1:9" s="14" customFormat="1" x14ac:dyDescent="0.25">
      <c r="A211" s="21" t="s">
        <v>315</v>
      </c>
      <c r="B211" s="34" t="s">
        <v>316</v>
      </c>
      <c r="C211" s="23" t="s">
        <v>19</v>
      </c>
      <c r="D211" s="62">
        <v>3382.3114195400003</v>
      </c>
      <c r="E211" s="26">
        <f>E210</f>
        <v>2751.2944479799999</v>
      </c>
      <c r="F211" s="26">
        <f t="shared" si="8"/>
        <v>-631.01697156000046</v>
      </c>
      <c r="G211" s="27">
        <f t="shared" si="9"/>
        <v>-0.18656382966823903</v>
      </c>
      <c r="H211" s="60" t="s">
        <v>20</v>
      </c>
      <c r="I211" s="5"/>
    </row>
    <row r="212" spans="1:9" s="14" customFormat="1" x14ac:dyDescent="0.25">
      <c r="A212" s="21" t="s">
        <v>317</v>
      </c>
      <c r="B212" s="33" t="s">
        <v>318</v>
      </c>
      <c r="C212" s="23" t="s">
        <v>19</v>
      </c>
      <c r="D212" s="26" t="s">
        <v>20</v>
      </c>
      <c r="E212" s="26" t="s">
        <v>20</v>
      </c>
      <c r="F212" s="26" t="s">
        <v>20</v>
      </c>
      <c r="G212" s="26" t="s">
        <v>20</v>
      </c>
      <c r="H212" s="60" t="s">
        <v>20</v>
      </c>
      <c r="I212" s="5"/>
    </row>
    <row r="213" spans="1:9" s="14" customFormat="1" x14ac:dyDescent="0.25">
      <c r="A213" s="21" t="s">
        <v>319</v>
      </c>
      <c r="B213" s="33" t="s">
        <v>320</v>
      </c>
      <c r="C213" s="23" t="s">
        <v>19</v>
      </c>
      <c r="D213" s="26" t="s">
        <v>20</v>
      </c>
      <c r="E213" s="26" t="s">
        <v>20</v>
      </c>
      <c r="F213" s="26" t="s">
        <v>20</v>
      </c>
      <c r="G213" s="26" t="s">
        <v>20</v>
      </c>
      <c r="H213" s="60" t="s">
        <v>20</v>
      </c>
      <c r="I213" s="5"/>
    </row>
    <row r="214" spans="1:9" s="14" customFormat="1" x14ac:dyDescent="0.25">
      <c r="A214" s="21" t="s">
        <v>321</v>
      </c>
      <c r="B214" s="33" t="s">
        <v>322</v>
      </c>
      <c r="C214" s="23" t="s">
        <v>19</v>
      </c>
      <c r="D214" s="26" t="s">
        <v>20</v>
      </c>
      <c r="E214" s="26" t="s">
        <v>20</v>
      </c>
      <c r="F214" s="26" t="s">
        <v>20</v>
      </c>
      <c r="G214" s="26" t="s">
        <v>20</v>
      </c>
      <c r="H214" s="60" t="s">
        <v>20</v>
      </c>
      <c r="I214" s="5"/>
    </row>
    <row r="215" spans="1:9" s="14" customFormat="1" x14ac:dyDescent="0.25">
      <c r="A215" s="21" t="s">
        <v>323</v>
      </c>
      <c r="B215" s="33" t="s">
        <v>324</v>
      </c>
      <c r="C215" s="23" t="s">
        <v>19</v>
      </c>
      <c r="D215" s="26" t="s">
        <v>20</v>
      </c>
      <c r="E215" s="26" t="s">
        <v>20</v>
      </c>
      <c r="F215" s="26" t="s">
        <v>20</v>
      </c>
      <c r="G215" s="26" t="s">
        <v>20</v>
      </c>
      <c r="H215" s="60" t="s">
        <v>20</v>
      </c>
      <c r="I215" s="5"/>
    </row>
    <row r="216" spans="1:9" s="14" customFormat="1" x14ac:dyDescent="0.25">
      <c r="A216" s="21" t="s">
        <v>325</v>
      </c>
      <c r="B216" s="33" t="s">
        <v>326</v>
      </c>
      <c r="C216" s="23" t="s">
        <v>19</v>
      </c>
      <c r="D216" s="26" t="s">
        <v>20</v>
      </c>
      <c r="E216" s="26" t="s">
        <v>20</v>
      </c>
      <c r="F216" s="26" t="s">
        <v>20</v>
      </c>
      <c r="G216" s="26" t="s">
        <v>20</v>
      </c>
      <c r="H216" s="60" t="s">
        <v>20</v>
      </c>
      <c r="I216" s="5"/>
    </row>
    <row r="217" spans="1:9" s="14" customFormat="1" x14ac:dyDescent="0.25">
      <c r="A217" s="21" t="s">
        <v>327</v>
      </c>
      <c r="B217" s="33" t="s">
        <v>328</v>
      </c>
      <c r="C217" s="23" t="s">
        <v>19</v>
      </c>
      <c r="D217" s="26" t="s">
        <v>20</v>
      </c>
      <c r="E217" s="26" t="s">
        <v>20</v>
      </c>
      <c r="F217" s="26" t="s">
        <v>20</v>
      </c>
      <c r="G217" s="26" t="s">
        <v>20</v>
      </c>
      <c r="H217" s="60" t="s">
        <v>20</v>
      </c>
      <c r="I217" s="5"/>
    </row>
    <row r="218" spans="1:9" s="14" customFormat="1" x14ac:dyDescent="0.25">
      <c r="A218" s="21" t="s">
        <v>329</v>
      </c>
      <c r="B218" s="34" t="s">
        <v>330</v>
      </c>
      <c r="C218" s="23" t="s">
        <v>19</v>
      </c>
      <c r="D218" s="26" t="s">
        <v>20</v>
      </c>
      <c r="E218" s="26" t="s">
        <v>20</v>
      </c>
      <c r="F218" s="26" t="s">
        <v>20</v>
      </c>
      <c r="G218" s="26" t="s">
        <v>20</v>
      </c>
      <c r="H218" s="60" t="s">
        <v>20</v>
      </c>
      <c r="I218" s="5"/>
    </row>
    <row r="219" spans="1:9" s="14" customFormat="1" x14ac:dyDescent="0.25">
      <c r="A219" s="21" t="s">
        <v>331</v>
      </c>
      <c r="B219" s="34" t="s">
        <v>332</v>
      </c>
      <c r="C219" s="23" t="s">
        <v>19</v>
      </c>
      <c r="D219" s="26" t="s">
        <v>20</v>
      </c>
      <c r="E219" s="26" t="s">
        <v>20</v>
      </c>
      <c r="F219" s="26" t="s">
        <v>20</v>
      </c>
      <c r="G219" s="26" t="s">
        <v>20</v>
      </c>
      <c r="H219" s="60" t="s">
        <v>20</v>
      </c>
      <c r="I219" s="5"/>
    </row>
    <row r="220" spans="1:9" s="14" customFormat="1" x14ac:dyDescent="0.25">
      <c r="A220" s="21" t="s">
        <v>333</v>
      </c>
      <c r="B220" s="34" t="s">
        <v>111</v>
      </c>
      <c r="C220" s="23" t="s">
        <v>227</v>
      </c>
      <c r="D220" s="26" t="s">
        <v>20</v>
      </c>
      <c r="E220" s="26" t="s">
        <v>20</v>
      </c>
      <c r="F220" s="26" t="s">
        <v>20</v>
      </c>
      <c r="G220" s="26" t="s">
        <v>20</v>
      </c>
      <c r="H220" s="60" t="s">
        <v>20</v>
      </c>
      <c r="I220" s="5"/>
    </row>
    <row r="221" spans="1:9" s="14" customFormat="1" ht="31.5" x14ac:dyDescent="0.25">
      <c r="A221" s="21" t="s">
        <v>334</v>
      </c>
      <c r="B221" s="34" t="s">
        <v>335</v>
      </c>
      <c r="C221" s="23" t="s">
        <v>19</v>
      </c>
      <c r="D221" s="26" t="s">
        <v>20</v>
      </c>
      <c r="E221" s="26" t="s">
        <v>20</v>
      </c>
      <c r="F221" s="26" t="s">
        <v>20</v>
      </c>
      <c r="G221" s="26" t="s">
        <v>20</v>
      </c>
      <c r="H221" s="60" t="s">
        <v>20</v>
      </c>
      <c r="I221" s="5"/>
    </row>
    <row r="222" spans="1:9" s="14" customFormat="1" x14ac:dyDescent="0.25">
      <c r="A222" s="21" t="s">
        <v>336</v>
      </c>
      <c r="B222" s="61" t="s">
        <v>337</v>
      </c>
      <c r="C222" s="23" t="s">
        <v>19</v>
      </c>
      <c r="D222" s="62">
        <v>2505.8700278400001</v>
      </c>
      <c r="E222" s="26">
        <v>945.81391539999993</v>
      </c>
      <c r="F222" s="26">
        <f t="shared" si="8"/>
        <v>-1560.0561124400001</v>
      </c>
      <c r="G222" s="27">
        <f t="shared" si="9"/>
        <v>-0.62256066560033485</v>
      </c>
      <c r="H222" s="60" t="s">
        <v>20</v>
      </c>
      <c r="I222" s="5"/>
    </row>
    <row r="223" spans="1:9" s="14" customFormat="1" ht="63" x14ac:dyDescent="0.25">
      <c r="A223" s="21" t="s">
        <v>338</v>
      </c>
      <c r="B223" s="34" t="s">
        <v>339</v>
      </c>
      <c r="C223" s="23" t="s">
        <v>19</v>
      </c>
      <c r="D223" s="62">
        <v>8.0060000000000002</v>
      </c>
      <c r="E223" s="26">
        <v>12.97586003</v>
      </c>
      <c r="F223" s="26">
        <f t="shared" si="8"/>
        <v>4.9698600299999995</v>
      </c>
      <c r="G223" s="27">
        <f t="shared" si="9"/>
        <v>0.62076692855358484</v>
      </c>
      <c r="H223" s="60" t="s">
        <v>702</v>
      </c>
      <c r="I223" s="5"/>
    </row>
    <row r="224" spans="1:9" s="14" customFormat="1" x14ac:dyDescent="0.25">
      <c r="A224" s="21" t="s">
        <v>340</v>
      </c>
      <c r="B224" s="34" t="s">
        <v>341</v>
      </c>
      <c r="C224" s="23" t="s">
        <v>19</v>
      </c>
      <c r="D224" s="62">
        <v>1000</v>
      </c>
      <c r="E224" s="71">
        <v>385.18783389000004</v>
      </c>
      <c r="F224" s="26">
        <f t="shared" si="8"/>
        <v>-614.81216610999991</v>
      </c>
      <c r="G224" s="27">
        <f t="shared" si="9"/>
        <v>-0.61481216610999989</v>
      </c>
      <c r="H224" s="60" t="s">
        <v>20</v>
      </c>
      <c r="I224" s="5"/>
    </row>
    <row r="225" spans="1:9" s="14" customFormat="1" ht="126" x14ac:dyDescent="0.25">
      <c r="A225" s="21" t="s">
        <v>342</v>
      </c>
      <c r="B225" s="33" t="s">
        <v>343</v>
      </c>
      <c r="C225" s="23" t="s">
        <v>19</v>
      </c>
      <c r="D225" s="62">
        <v>1000</v>
      </c>
      <c r="E225" s="26">
        <v>0</v>
      </c>
      <c r="F225" s="26">
        <f t="shared" si="8"/>
        <v>-1000</v>
      </c>
      <c r="G225" s="27">
        <f t="shared" si="9"/>
        <v>-1</v>
      </c>
      <c r="H225" s="60" t="s">
        <v>712</v>
      </c>
      <c r="I225" s="5"/>
    </row>
    <row r="226" spans="1:9" s="14" customFormat="1" x14ac:dyDescent="0.25">
      <c r="A226" s="21" t="s">
        <v>344</v>
      </c>
      <c r="B226" s="33" t="s">
        <v>345</v>
      </c>
      <c r="C226" s="23" t="s">
        <v>19</v>
      </c>
      <c r="D226" s="62">
        <v>0</v>
      </c>
      <c r="E226" s="26">
        <v>0</v>
      </c>
      <c r="F226" s="26">
        <f t="shared" si="8"/>
        <v>0</v>
      </c>
      <c r="G226" s="27">
        <v>0</v>
      </c>
      <c r="H226" s="60" t="s">
        <v>20</v>
      </c>
      <c r="I226" s="5"/>
    </row>
    <row r="227" spans="1:9" s="14" customFormat="1" x14ac:dyDescent="0.25">
      <c r="A227" s="21" t="s">
        <v>346</v>
      </c>
      <c r="B227" s="33" t="s">
        <v>347</v>
      </c>
      <c r="C227" s="23" t="s">
        <v>19</v>
      </c>
      <c r="D227" s="62">
        <v>0</v>
      </c>
      <c r="E227" s="26">
        <f>E224</f>
        <v>385.18783389000004</v>
      </c>
      <c r="F227" s="26">
        <f t="shared" si="8"/>
        <v>385.18783389000004</v>
      </c>
      <c r="G227" s="27">
        <v>1</v>
      </c>
      <c r="H227" s="60" t="s">
        <v>20</v>
      </c>
      <c r="I227" s="5"/>
    </row>
    <row r="228" spans="1:9" s="14" customFormat="1" ht="173.25" x14ac:dyDescent="0.25">
      <c r="A228" s="21" t="s">
        <v>348</v>
      </c>
      <c r="B228" s="34" t="s">
        <v>349</v>
      </c>
      <c r="C228" s="23" t="s">
        <v>19</v>
      </c>
      <c r="D228" s="62">
        <v>1447.8640278400001</v>
      </c>
      <c r="E228" s="26">
        <v>497.65022148000003</v>
      </c>
      <c r="F228" s="26">
        <f t="shared" si="8"/>
        <v>-950.21380636000004</v>
      </c>
      <c r="G228" s="27">
        <f t="shared" si="9"/>
        <v>-0.65628663195505943</v>
      </c>
      <c r="H228" s="60" t="s">
        <v>713</v>
      </c>
      <c r="I228" s="5"/>
    </row>
    <row r="229" spans="1:9" s="14" customFormat="1" x14ac:dyDescent="0.25">
      <c r="A229" s="21" t="s">
        <v>350</v>
      </c>
      <c r="B229" s="34" t="s">
        <v>351</v>
      </c>
      <c r="C229" s="23" t="s">
        <v>19</v>
      </c>
      <c r="D229" s="26" t="s">
        <v>20</v>
      </c>
      <c r="E229" s="26" t="s">
        <v>20</v>
      </c>
      <c r="F229" s="26" t="s">
        <v>20</v>
      </c>
      <c r="G229" s="26" t="s">
        <v>20</v>
      </c>
      <c r="H229" s="60" t="s">
        <v>20</v>
      </c>
      <c r="I229" s="5"/>
    </row>
    <row r="230" spans="1:9" s="14" customFormat="1" x14ac:dyDescent="0.25">
      <c r="A230" s="21" t="s">
        <v>352</v>
      </c>
      <c r="B230" s="33" t="s">
        <v>353</v>
      </c>
      <c r="C230" s="23" t="s">
        <v>19</v>
      </c>
      <c r="D230" s="26" t="s">
        <v>20</v>
      </c>
      <c r="E230" s="26" t="s">
        <v>20</v>
      </c>
      <c r="F230" s="26" t="s">
        <v>20</v>
      </c>
      <c r="G230" s="26" t="s">
        <v>20</v>
      </c>
      <c r="H230" s="60" t="s">
        <v>20</v>
      </c>
      <c r="I230" s="5"/>
    </row>
    <row r="231" spans="1:9" s="14" customFormat="1" x14ac:dyDescent="0.25">
      <c r="A231" s="21" t="s">
        <v>354</v>
      </c>
      <c r="B231" s="33" t="s">
        <v>355</v>
      </c>
      <c r="C231" s="23" t="s">
        <v>19</v>
      </c>
      <c r="D231" s="26" t="s">
        <v>20</v>
      </c>
      <c r="E231" s="26" t="s">
        <v>20</v>
      </c>
      <c r="F231" s="26" t="s">
        <v>20</v>
      </c>
      <c r="G231" s="26" t="s">
        <v>20</v>
      </c>
      <c r="H231" s="60" t="s">
        <v>20</v>
      </c>
      <c r="I231" s="5"/>
    </row>
    <row r="232" spans="1:9" s="14" customFormat="1" x14ac:dyDescent="0.25">
      <c r="A232" s="21" t="s">
        <v>356</v>
      </c>
      <c r="B232" s="34" t="s">
        <v>357</v>
      </c>
      <c r="C232" s="23" t="s">
        <v>19</v>
      </c>
      <c r="D232" s="26" t="s">
        <v>20</v>
      </c>
      <c r="E232" s="26" t="s">
        <v>20</v>
      </c>
      <c r="F232" s="26" t="s">
        <v>20</v>
      </c>
      <c r="G232" s="26" t="s">
        <v>20</v>
      </c>
      <c r="H232" s="60" t="s">
        <v>20</v>
      </c>
      <c r="I232" s="5"/>
    </row>
    <row r="233" spans="1:9" s="14" customFormat="1" x14ac:dyDescent="0.25">
      <c r="A233" s="21" t="s">
        <v>358</v>
      </c>
      <c r="B233" s="34" t="s">
        <v>359</v>
      </c>
      <c r="C233" s="23" t="s">
        <v>19</v>
      </c>
      <c r="D233" s="26" t="s">
        <v>20</v>
      </c>
      <c r="E233" s="26" t="s">
        <v>20</v>
      </c>
      <c r="F233" s="26" t="s">
        <v>20</v>
      </c>
      <c r="G233" s="26" t="s">
        <v>20</v>
      </c>
      <c r="H233" s="60" t="s">
        <v>20</v>
      </c>
      <c r="I233" s="5"/>
    </row>
    <row r="234" spans="1:9" s="14" customFormat="1" x14ac:dyDescent="0.25">
      <c r="A234" s="21" t="s">
        <v>360</v>
      </c>
      <c r="B234" s="34" t="s">
        <v>361</v>
      </c>
      <c r="C234" s="23" t="s">
        <v>19</v>
      </c>
      <c r="D234" s="62">
        <v>50.000000000000227</v>
      </c>
      <c r="E234" s="26">
        <v>50</v>
      </c>
      <c r="F234" s="26">
        <f t="shared" ref="F234:F297" si="10">IF(D234="нд","нд",E234-D234)</f>
        <v>-2.2737367544323206E-13</v>
      </c>
      <c r="G234" s="27">
        <f t="shared" ref="G234:G297" si="11">IF(D234="нд","нд",E234/D234-1)</f>
        <v>-4.5519144009631418E-15</v>
      </c>
      <c r="H234" s="60" t="s">
        <v>20</v>
      </c>
      <c r="I234" s="5"/>
    </row>
    <row r="235" spans="1:9" s="14" customFormat="1" x14ac:dyDescent="0.25">
      <c r="A235" s="21" t="s">
        <v>362</v>
      </c>
      <c r="B235" s="61" t="s">
        <v>363</v>
      </c>
      <c r="C235" s="23" t="s">
        <v>19</v>
      </c>
      <c r="D235" s="62">
        <v>1632.9350734085008</v>
      </c>
      <c r="E235" s="25">
        <v>1057.1224723600001</v>
      </c>
      <c r="F235" s="26">
        <f t="shared" si="10"/>
        <v>-575.81260104850071</v>
      </c>
      <c r="G235" s="27">
        <f t="shared" si="11"/>
        <v>-0.35262430847699322</v>
      </c>
      <c r="H235" s="60" t="s">
        <v>20</v>
      </c>
      <c r="I235" s="5"/>
    </row>
    <row r="236" spans="1:9" s="14" customFormat="1" x14ac:dyDescent="0.25">
      <c r="A236" s="21" t="s">
        <v>364</v>
      </c>
      <c r="B236" s="34" t="s">
        <v>365</v>
      </c>
      <c r="C236" s="23" t="s">
        <v>19</v>
      </c>
      <c r="D236" s="62">
        <v>1381</v>
      </c>
      <c r="E236" s="73">
        <v>805.18783388999998</v>
      </c>
      <c r="F236" s="26">
        <f t="shared" si="10"/>
        <v>-575.81216611000002</v>
      </c>
      <c r="G236" s="27">
        <f t="shared" si="11"/>
        <v>-0.41695305293989859</v>
      </c>
      <c r="H236" s="60" t="s">
        <v>20</v>
      </c>
      <c r="I236" s="5"/>
    </row>
    <row r="237" spans="1:9" s="14" customFormat="1" x14ac:dyDescent="0.25">
      <c r="A237" s="21" t="s">
        <v>366</v>
      </c>
      <c r="B237" s="33" t="s">
        <v>343</v>
      </c>
      <c r="C237" s="23" t="s">
        <v>19</v>
      </c>
      <c r="D237" s="62">
        <v>1203</v>
      </c>
      <c r="E237" s="73">
        <f>E236-E239-E238</f>
        <v>241.99999999999994</v>
      </c>
      <c r="F237" s="26">
        <f t="shared" si="10"/>
        <v>-961</v>
      </c>
      <c r="G237" s="27">
        <f t="shared" si="11"/>
        <v>-0.7988362427265171</v>
      </c>
      <c r="H237" s="60" t="s">
        <v>20</v>
      </c>
      <c r="I237" s="5"/>
    </row>
    <row r="238" spans="1:9" s="14" customFormat="1" x14ac:dyDescent="0.25">
      <c r="A238" s="21" t="s">
        <v>367</v>
      </c>
      <c r="B238" s="33" t="s">
        <v>345</v>
      </c>
      <c r="C238" s="23" t="s">
        <v>19</v>
      </c>
      <c r="D238" s="62">
        <v>178</v>
      </c>
      <c r="E238" s="71">
        <v>178</v>
      </c>
      <c r="F238" s="26">
        <f t="shared" si="10"/>
        <v>0</v>
      </c>
      <c r="G238" s="27">
        <f t="shared" si="11"/>
        <v>0</v>
      </c>
      <c r="H238" s="60" t="s">
        <v>20</v>
      </c>
      <c r="I238" s="5"/>
    </row>
    <row r="239" spans="1:9" s="14" customFormat="1" x14ac:dyDescent="0.25">
      <c r="A239" s="21" t="s">
        <v>368</v>
      </c>
      <c r="B239" s="33" t="s">
        <v>347</v>
      </c>
      <c r="C239" s="23" t="s">
        <v>19</v>
      </c>
      <c r="D239" s="62">
        <v>0</v>
      </c>
      <c r="E239" s="71">
        <f>E227</f>
        <v>385.18783389000004</v>
      </c>
      <c r="F239" s="26">
        <f t="shared" si="10"/>
        <v>385.18783389000004</v>
      </c>
      <c r="G239" s="27">
        <v>1</v>
      </c>
      <c r="H239" s="60" t="s">
        <v>20</v>
      </c>
      <c r="I239" s="5"/>
    </row>
    <row r="240" spans="1:9" s="14" customFormat="1" x14ac:dyDescent="0.25">
      <c r="A240" s="21" t="s">
        <v>369</v>
      </c>
      <c r="B240" s="34" t="s">
        <v>223</v>
      </c>
      <c r="C240" s="23" t="s">
        <v>19</v>
      </c>
      <c r="D240" s="62">
        <v>134.2354349385005</v>
      </c>
      <c r="E240" s="26">
        <v>134.23500000000001</v>
      </c>
      <c r="F240" s="26">
        <f t="shared" si="10"/>
        <v>-4.3493850049003413E-4</v>
      </c>
      <c r="G240" s="27">
        <f t="shared" si="11"/>
        <v>-3.2401168937878921E-6</v>
      </c>
      <c r="H240" s="60" t="s">
        <v>20</v>
      </c>
      <c r="I240" s="5"/>
    </row>
    <row r="241" spans="1:9" s="14" customFormat="1" x14ac:dyDescent="0.25">
      <c r="A241" s="21" t="s">
        <v>370</v>
      </c>
      <c r="B241" s="34" t="s">
        <v>371</v>
      </c>
      <c r="C241" s="23" t="s">
        <v>19</v>
      </c>
      <c r="D241" s="62">
        <v>117.69963847000028</v>
      </c>
      <c r="E241" s="26">
        <v>117.69963847000001</v>
      </c>
      <c r="F241" s="26">
        <f t="shared" si="10"/>
        <v>-2.7000623958883807E-13</v>
      </c>
      <c r="G241" s="27">
        <f t="shared" si="11"/>
        <v>-2.3314683517128287E-15</v>
      </c>
      <c r="H241" s="60" t="s">
        <v>20</v>
      </c>
      <c r="I241" s="5"/>
    </row>
    <row r="242" spans="1:9" s="14" customFormat="1" ht="31.5" x14ac:dyDescent="0.25">
      <c r="A242" s="21" t="s">
        <v>372</v>
      </c>
      <c r="B242" s="61" t="s">
        <v>373</v>
      </c>
      <c r="C242" s="23" t="s">
        <v>19</v>
      </c>
      <c r="D242" s="62">
        <v>2400.5958289606442</v>
      </c>
      <c r="E242" s="26">
        <f>E167-E185</f>
        <v>2872.6533356489999</v>
      </c>
      <c r="F242" s="26">
        <f t="shared" si="10"/>
        <v>472.05750668835572</v>
      </c>
      <c r="G242" s="27">
        <f t="shared" si="11"/>
        <v>0.19664180908484563</v>
      </c>
      <c r="H242" s="60" t="s">
        <v>20</v>
      </c>
      <c r="I242" s="5"/>
    </row>
    <row r="243" spans="1:9" s="14" customFormat="1" ht="31.5" x14ac:dyDescent="0.25">
      <c r="A243" s="21" t="s">
        <v>374</v>
      </c>
      <c r="B243" s="61" t="s">
        <v>375</v>
      </c>
      <c r="C243" s="23" t="s">
        <v>19</v>
      </c>
      <c r="D243" s="62">
        <v>-3357.0562624056115</v>
      </c>
      <c r="E243" s="26">
        <f>E203-E210</f>
        <v>-2676.1746600899996</v>
      </c>
      <c r="F243" s="26">
        <f t="shared" si="10"/>
        <v>680.88160231561187</v>
      </c>
      <c r="G243" s="27">
        <f t="shared" si="11"/>
        <v>-0.20282102803594459</v>
      </c>
      <c r="H243" s="60" t="s">
        <v>20</v>
      </c>
      <c r="I243" s="5"/>
    </row>
    <row r="244" spans="1:9" s="14" customFormat="1" x14ac:dyDescent="0.25">
      <c r="A244" s="21" t="s">
        <v>376</v>
      </c>
      <c r="B244" s="34" t="s">
        <v>377</v>
      </c>
      <c r="C244" s="23" t="s">
        <v>19</v>
      </c>
      <c r="D244" s="62">
        <v>-3357.0562624056115</v>
      </c>
      <c r="E244" s="26">
        <f>E243</f>
        <v>-2676.1746600899996</v>
      </c>
      <c r="F244" s="26">
        <f t="shared" si="10"/>
        <v>680.88160231561187</v>
      </c>
      <c r="G244" s="27">
        <f t="shared" si="11"/>
        <v>-0.20282102803594459</v>
      </c>
      <c r="H244" s="60" t="s">
        <v>20</v>
      </c>
      <c r="I244" s="5"/>
    </row>
    <row r="245" spans="1:9" s="14" customFormat="1" x14ac:dyDescent="0.25">
      <c r="A245" s="21" t="s">
        <v>378</v>
      </c>
      <c r="B245" s="34" t="s">
        <v>379</v>
      </c>
      <c r="C245" s="23" t="s">
        <v>19</v>
      </c>
      <c r="D245" s="62" t="s">
        <v>20</v>
      </c>
      <c r="E245" s="26" t="s">
        <v>20</v>
      </c>
      <c r="F245" s="26" t="str">
        <f t="shared" si="10"/>
        <v>нд</v>
      </c>
      <c r="G245" s="26" t="str">
        <f t="shared" si="11"/>
        <v>нд</v>
      </c>
      <c r="H245" s="60" t="s">
        <v>20</v>
      </c>
      <c r="I245" s="5"/>
    </row>
    <row r="246" spans="1:9" s="14" customFormat="1" ht="31.5" x14ac:dyDescent="0.25">
      <c r="A246" s="21" t="s">
        <v>380</v>
      </c>
      <c r="B246" s="61" t="s">
        <v>381</v>
      </c>
      <c r="C246" s="23" t="s">
        <v>19</v>
      </c>
      <c r="D246" s="62">
        <v>872.93495443149936</v>
      </c>
      <c r="E246" s="26">
        <f>E222-E235</f>
        <v>-111.30855696000015</v>
      </c>
      <c r="F246" s="26">
        <f t="shared" si="10"/>
        <v>-984.24351139149951</v>
      </c>
      <c r="G246" s="27">
        <f t="shared" si="11"/>
        <v>-1.1275107113020695</v>
      </c>
      <c r="H246" s="60" t="s">
        <v>20</v>
      </c>
      <c r="I246" s="5"/>
    </row>
    <row r="247" spans="1:9" s="14" customFormat="1" x14ac:dyDescent="0.25">
      <c r="A247" s="21" t="s">
        <v>382</v>
      </c>
      <c r="B247" s="34" t="s">
        <v>383</v>
      </c>
      <c r="C247" s="23" t="s">
        <v>19</v>
      </c>
      <c r="D247" s="62">
        <v>-381</v>
      </c>
      <c r="E247" s="71">
        <f>E224-E236</f>
        <v>-419.99999999999994</v>
      </c>
      <c r="F247" s="26">
        <f t="shared" si="10"/>
        <v>-38.999999999999943</v>
      </c>
      <c r="G247" s="27">
        <f t="shared" si="11"/>
        <v>0.10236220472440927</v>
      </c>
      <c r="H247" s="60" t="s">
        <v>20</v>
      </c>
      <c r="I247" s="5"/>
    </row>
    <row r="248" spans="1:9" s="14" customFormat="1" x14ac:dyDescent="0.25">
      <c r="A248" s="21" t="s">
        <v>384</v>
      </c>
      <c r="B248" s="34" t="s">
        <v>385</v>
      </c>
      <c r="C248" s="23" t="s">
        <v>19</v>
      </c>
      <c r="D248" s="62">
        <v>1253.9349544314994</v>
      </c>
      <c r="E248" s="26">
        <f>E223+E228-E240-E241</f>
        <v>258.69144303999997</v>
      </c>
      <c r="F248" s="26">
        <f t="shared" si="10"/>
        <v>-995.2435113914994</v>
      </c>
      <c r="G248" s="27">
        <f t="shared" si="11"/>
        <v>-0.79369628215102772</v>
      </c>
      <c r="H248" s="60" t="s">
        <v>20</v>
      </c>
      <c r="I248" s="5"/>
    </row>
    <row r="249" spans="1:9" s="14" customFormat="1" x14ac:dyDescent="0.25">
      <c r="A249" s="21" t="s">
        <v>386</v>
      </c>
      <c r="B249" s="61" t="s">
        <v>387</v>
      </c>
      <c r="C249" s="23" t="s">
        <v>19</v>
      </c>
      <c r="D249" s="62" t="s">
        <v>20</v>
      </c>
      <c r="E249" s="26" t="s">
        <v>20</v>
      </c>
      <c r="F249" s="26" t="str">
        <f t="shared" si="10"/>
        <v>нд</v>
      </c>
      <c r="G249" s="26" t="str">
        <f t="shared" si="11"/>
        <v>нд</v>
      </c>
      <c r="H249" s="60" t="s">
        <v>20</v>
      </c>
      <c r="I249" s="5"/>
    </row>
    <row r="250" spans="1:9" s="14" customFormat="1" x14ac:dyDescent="0.25">
      <c r="A250" s="21" t="s">
        <v>388</v>
      </c>
      <c r="B250" s="61" t="s">
        <v>389</v>
      </c>
      <c r="C250" s="23" t="s">
        <v>19</v>
      </c>
      <c r="D250" s="62">
        <v>-83.52547901346793</v>
      </c>
      <c r="E250" s="26">
        <f>E242+E243+E246</f>
        <v>85.170118599000148</v>
      </c>
      <c r="F250" s="26">
        <f t="shared" si="10"/>
        <v>168.69559761246808</v>
      </c>
      <c r="G250" s="27">
        <f t="shared" si="11"/>
        <v>-2.0196902742128184</v>
      </c>
      <c r="H250" s="60" t="s">
        <v>20</v>
      </c>
      <c r="I250" s="5"/>
    </row>
    <row r="251" spans="1:9" s="14" customFormat="1" x14ac:dyDescent="0.25">
      <c r="A251" s="21" t="s">
        <v>390</v>
      </c>
      <c r="B251" s="61" t="s">
        <v>391</v>
      </c>
      <c r="C251" s="23" t="s">
        <v>19</v>
      </c>
      <c r="D251" s="62">
        <v>307.41639540747497</v>
      </c>
      <c r="E251" s="26">
        <v>307.416</v>
      </c>
      <c r="F251" s="26">
        <f t="shared" si="10"/>
        <v>-3.9540747496857875E-4</v>
      </c>
      <c r="G251" s="26">
        <f t="shared" si="11"/>
        <v>-1.2862276731473443E-6</v>
      </c>
      <c r="H251" s="60" t="s">
        <v>20</v>
      </c>
      <c r="I251" s="5"/>
    </row>
    <row r="252" spans="1:9" s="14" customFormat="1" ht="16.5" thickBot="1" x14ac:dyDescent="0.3">
      <c r="A252" s="38" t="s">
        <v>392</v>
      </c>
      <c r="B252" s="74" t="s">
        <v>393</v>
      </c>
      <c r="C252" s="40" t="s">
        <v>19</v>
      </c>
      <c r="D252" s="75">
        <v>223.89091639400704</v>
      </c>
      <c r="E252" s="42">
        <f>E251+E250</f>
        <v>392.58611859900014</v>
      </c>
      <c r="F252" s="42">
        <f t="shared" si="10"/>
        <v>168.69520220499311</v>
      </c>
      <c r="G252" s="27">
        <f t="shared" si="11"/>
        <v>0.75347050662886406</v>
      </c>
      <c r="H252" s="60" t="s">
        <v>20</v>
      </c>
      <c r="I252" s="5"/>
    </row>
    <row r="253" spans="1:9" s="14" customFormat="1" x14ac:dyDescent="0.25">
      <c r="A253" s="15" t="s">
        <v>394</v>
      </c>
      <c r="B253" s="16" t="s">
        <v>111</v>
      </c>
      <c r="C253" s="17" t="s">
        <v>227</v>
      </c>
      <c r="D253" s="47"/>
      <c r="E253" s="25"/>
      <c r="F253" s="26"/>
      <c r="G253" s="49"/>
      <c r="H253" s="66"/>
      <c r="I253" s="5"/>
    </row>
    <row r="254" spans="1:9" s="14" customFormat="1" x14ac:dyDescent="0.25">
      <c r="A254" s="21" t="s">
        <v>395</v>
      </c>
      <c r="B254" s="34" t="s">
        <v>396</v>
      </c>
      <c r="C254" s="23" t="s">
        <v>19</v>
      </c>
      <c r="D254" s="62">
        <v>1475.7995542413664</v>
      </c>
      <c r="E254" s="26">
        <v>1132.9111848200023</v>
      </c>
      <c r="F254" s="26">
        <f t="shared" si="10"/>
        <v>-342.88836942136413</v>
      </c>
      <c r="G254" s="27">
        <f t="shared" si="11"/>
        <v>-0.2323407460287692</v>
      </c>
      <c r="H254" s="60" t="s">
        <v>20</v>
      </c>
      <c r="I254" s="5"/>
    </row>
    <row r="255" spans="1:9" s="14" customFormat="1" x14ac:dyDescent="0.25">
      <c r="A255" s="21" t="s">
        <v>397</v>
      </c>
      <c r="B255" s="33" t="s">
        <v>398</v>
      </c>
      <c r="C255" s="23" t="s">
        <v>19</v>
      </c>
      <c r="D255" s="62" t="s">
        <v>20</v>
      </c>
      <c r="E255" s="26" t="s">
        <v>20</v>
      </c>
      <c r="F255" s="26" t="str">
        <f t="shared" si="10"/>
        <v>нд</v>
      </c>
      <c r="G255" s="26" t="str">
        <f t="shared" si="11"/>
        <v>нд</v>
      </c>
      <c r="H255" s="60" t="s">
        <v>20</v>
      </c>
      <c r="I255" s="5"/>
    </row>
    <row r="256" spans="1:9" s="14" customFormat="1" x14ac:dyDescent="0.25">
      <c r="A256" s="21" t="s">
        <v>399</v>
      </c>
      <c r="B256" s="35" t="s">
        <v>400</v>
      </c>
      <c r="C256" s="23" t="s">
        <v>19</v>
      </c>
      <c r="D256" s="62" t="s">
        <v>20</v>
      </c>
      <c r="E256" s="26" t="s">
        <v>20</v>
      </c>
      <c r="F256" s="26" t="str">
        <f t="shared" si="10"/>
        <v>нд</v>
      </c>
      <c r="G256" s="26" t="str">
        <f t="shared" si="11"/>
        <v>нд</v>
      </c>
      <c r="H256" s="60" t="s">
        <v>20</v>
      </c>
      <c r="I256" s="5"/>
    </row>
    <row r="257" spans="1:9" s="14" customFormat="1" ht="31.5" x14ac:dyDescent="0.25">
      <c r="A257" s="21" t="s">
        <v>401</v>
      </c>
      <c r="B257" s="35" t="s">
        <v>402</v>
      </c>
      <c r="C257" s="23" t="s">
        <v>19</v>
      </c>
      <c r="D257" s="62" t="s">
        <v>20</v>
      </c>
      <c r="E257" s="26" t="s">
        <v>20</v>
      </c>
      <c r="F257" s="26" t="str">
        <f t="shared" si="10"/>
        <v>нд</v>
      </c>
      <c r="G257" s="26" t="str">
        <f t="shared" si="11"/>
        <v>нд</v>
      </c>
      <c r="H257" s="60" t="s">
        <v>20</v>
      </c>
      <c r="I257" s="5"/>
    </row>
    <row r="258" spans="1:9" s="14" customFormat="1" x14ac:dyDescent="0.25">
      <c r="A258" s="21" t="s">
        <v>403</v>
      </c>
      <c r="B258" s="36" t="s">
        <v>400</v>
      </c>
      <c r="C258" s="23" t="s">
        <v>19</v>
      </c>
      <c r="D258" s="62" t="s">
        <v>20</v>
      </c>
      <c r="E258" s="26" t="s">
        <v>20</v>
      </c>
      <c r="F258" s="26" t="str">
        <f t="shared" si="10"/>
        <v>нд</v>
      </c>
      <c r="G258" s="26" t="str">
        <f t="shared" si="11"/>
        <v>нд</v>
      </c>
      <c r="H258" s="60" t="s">
        <v>20</v>
      </c>
      <c r="I258" s="5"/>
    </row>
    <row r="259" spans="1:9" s="14" customFormat="1" ht="31.5" x14ac:dyDescent="0.25">
      <c r="A259" s="21" t="s">
        <v>404</v>
      </c>
      <c r="B259" s="35" t="s">
        <v>26</v>
      </c>
      <c r="C259" s="23" t="s">
        <v>19</v>
      </c>
      <c r="D259" s="62" t="s">
        <v>20</v>
      </c>
      <c r="E259" s="26" t="s">
        <v>20</v>
      </c>
      <c r="F259" s="26" t="str">
        <f t="shared" si="10"/>
        <v>нд</v>
      </c>
      <c r="G259" s="26" t="str">
        <f t="shared" si="11"/>
        <v>нд</v>
      </c>
      <c r="H259" s="60" t="s">
        <v>20</v>
      </c>
      <c r="I259" s="5"/>
    </row>
    <row r="260" spans="1:9" s="14" customFormat="1" x14ac:dyDescent="0.25">
      <c r="A260" s="21" t="s">
        <v>405</v>
      </c>
      <c r="B260" s="36" t="s">
        <v>400</v>
      </c>
      <c r="C260" s="23" t="s">
        <v>19</v>
      </c>
      <c r="D260" s="62" t="s">
        <v>20</v>
      </c>
      <c r="E260" s="26" t="s">
        <v>20</v>
      </c>
      <c r="F260" s="26" t="str">
        <f t="shared" si="10"/>
        <v>нд</v>
      </c>
      <c r="G260" s="26" t="str">
        <f t="shared" si="11"/>
        <v>нд</v>
      </c>
      <c r="H260" s="60" t="s">
        <v>20</v>
      </c>
      <c r="I260" s="5"/>
    </row>
    <row r="261" spans="1:9" s="14" customFormat="1" ht="31.5" x14ac:dyDescent="0.25">
      <c r="A261" s="21" t="s">
        <v>406</v>
      </c>
      <c r="B261" s="35" t="s">
        <v>28</v>
      </c>
      <c r="C261" s="23" t="s">
        <v>19</v>
      </c>
      <c r="D261" s="62" t="s">
        <v>20</v>
      </c>
      <c r="E261" s="26" t="s">
        <v>20</v>
      </c>
      <c r="F261" s="26" t="str">
        <f t="shared" si="10"/>
        <v>нд</v>
      </c>
      <c r="G261" s="26" t="str">
        <f t="shared" si="11"/>
        <v>нд</v>
      </c>
      <c r="H261" s="60" t="s">
        <v>20</v>
      </c>
      <c r="I261" s="5"/>
    </row>
    <row r="262" spans="1:9" s="14" customFormat="1" x14ac:dyDescent="0.25">
      <c r="A262" s="21" t="s">
        <v>407</v>
      </c>
      <c r="B262" s="36" t="s">
        <v>400</v>
      </c>
      <c r="C262" s="23" t="s">
        <v>19</v>
      </c>
      <c r="D262" s="62" t="s">
        <v>20</v>
      </c>
      <c r="E262" s="26" t="s">
        <v>20</v>
      </c>
      <c r="F262" s="26" t="str">
        <f t="shared" si="10"/>
        <v>нд</v>
      </c>
      <c r="G262" s="26" t="str">
        <f t="shared" si="11"/>
        <v>нд</v>
      </c>
      <c r="H262" s="60" t="s">
        <v>20</v>
      </c>
      <c r="I262" s="5"/>
    </row>
    <row r="263" spans="1:9" s="14" customFormat="1" x14ac:dyDescent="0.25">
      <c r="A263" s="21" t="s">
        <v>408</v>
      </c>
      <c r="B263" s="33" t="s">
        <v>409</v>
      </c>
      <c r="C263" s="23" t="s">
        <v>19</v>
      </c>
      <c r="D263" s="62" t="s">
        <v>20</v>
      </c>
      <c r="E263" s="26" t="s">
        <v>20</v>
      </c>
      <c r="F263" s="26" t="str">
        <f t="shared" si="10"/>
        <v>нд</v>
      </c>
      <c r="G263" s="26" t="str">
        <f t="shared" si="11"/>
        <v>нд</v>
      </c>
      <c r="H263" s="60" t="s">
        <v>20</v>
      </c>
      <c r="I263" s="5"/>
    </row>
    <row r="264" spans="1:9" s="14" customFormat="1" x14ac:dyDescent="0.25">
      <c r="A264" s="21" t="s">
        <v>410</v>
      </c>
      <c r="B264" s="35" t="s">
        <v>400</v>
      </c>
      <c r="C264" s="23" t="s">
        <v>19</v>
      </c>
      <c r="D264" s="62" t="s">
        <v>20</v>
      </c>
      <c r="E264" s="26" t="s">
        <v>20</v>
      </c>
      <c r="F264" s="26" t="str">
        <f t="shared" si="10"/>
        <v>нд</v>
      </c>
      <c r="G264" s="26" t="str">
        <f t="shared" si="11"/>
        <v>нд</v>
      </c>
      <c r="H264" s="60" t="s">
        <v>20</v>
      </c>
      <c r="I264" s="5"/>
    </row>
    <row r="265" spans="1:9" s="14" customFormat="1" x14ac:dyDescent="0.25">
      <c r="A265" s="21" t="s">
        <v>411</v>
      </c>
      <c r="B265" s="32" t="s">
        <v>412</v>
      </c>
      <c r="C265" s="23" t="s">
        <v>19</v>
      </c>
      <c r="D265" s="62">
        <v>180.32218685443326</v>
      </c>
      <c r="E265" s="26">
        <v>150.48477944999999</v>
      </c>
      <c r="F265" s="26">
        <f t="shared" si="10"/>
        <v>-29.837407404433264</v>
      </c>
      <c r="G265" s="27">
        <f t="shared" si="11"/>
        <v>-0.16546720026482253</v>
      </c>
      <c r="H265" s="60" t="s">
        <v>20</v>
      </c>
      <c r="I265" s="5"/>
    </row>
    <row r="266" spans="1:9" s="14" customFormat="1" x14ac:dyDescent="0.25">
      <c r="A266" s="21" t="s">
        <v>413</v>
      </c>
      <c r="B266" s="35" t="s">
        <v>400</v>
      </c>
      <c r="C266" s="23" t="s">
        <v>19</v>
      </c>
      <c r="D266" s="62" t="s">
        <v>20</v>
      </c>
      <c r="E266" s="26" t="s">
        <v>20</v>
      </c>
      <c r="F266" s="26" t="str">
        <f t="shared" si="10"/>
        <v>нд</v>
      </c>
      <c r="G266" s="26" t="str">
        <f t="shared" si="11"/>
        <v>нд</v>
      </c>
      <c r="H266" s="60" t="s">
        <v>20</v>
      </c>
      <c r="I266" s="5"/>
    </row>
    <row r="267" spans="1:9" s="14" customFormat="1" x14ac:dyDescent="0.25">
      <c r="A267" s="21" t="s">
        <v>414</v>
      </c>
      <c r="B267" s="32" t="s">
        <v>415</v>
      </c>
      <c r="C267" s="23" t="s">
        <v>19</v>
      </c>
      <c r="D267" s="62" t="s">
        <v>20</v>
      </c>
      <c r="E267" s="26" t="s">
        <v>20</v>
      </c>
      <c r="F267" s="26" t="str">
        <f t="shared" si="10"/>
        <v>нд</v>
      </c>
      <c r="G267" s="26" t="str">
        <f t="shared" si="11"/>
        <v>нд</v>
      </c>
      <c r="H267" s="60" t="s">
        <v>20</v>
      </c>
      <c r="I267" s="5"/>
    </row>
    <row r="268" spans="1:9" s="14" customFormat="1" x14ac:dyDescent="0.25">
      <c r="A268" s="21" t="s">
        <v>416</v>
      </c>
      <c r="B268" s="35" t="s">
        <v>400</v>
      </c>
      <c r="C268" s="23" t="s">
        <v>19</v>
      </c>
      <c r="D268" s="62" t="s">
        <v>20</v>
      </c>
      <c r="E268" s="26" t="s">
        <v>20</v>
      </c>
      <c r="F268" s="26" t="str">
        <f t="shared" si="10"/>
        <v>нд</v>
      </c>
      <c r="G268" s="26" t="str">
        <f t="shared" si="11"/>
        <v>нд</v>
      </c>
      <c r="H268" s="60" t="s">
        <v>20</v>
      </c>
      <c r="I268" s="5"/>
    </row>
    <row r="269" spans="1:9" s="14" customFormat="1" x14ac:dyDescent="0.25">
      <c r="A269" s="21" t="s">
        <v>417</v>
      </c>
      <c r="B269" s="32" t="s">
        <v>418</v>
      </c>
      <c r="C269" s="23" t="s">
        <v>19</v>
      </c>
      <c r="D269" s="62">
        <v>565.82416056</v>
      </c>
      <c r="E269" s="71">
        <v>239.22610561999997</v>
      </c>
      <c r="F269" s="26">
        <f t="shared" si="10"/>
        <v>-326.59805494</v>
      </c>
      <c r="G269" s="27">
        <f t="shared" si="11"/>
        <v>-0.57720768695483726</v>
      </c>
      <c r="H269" s="60" t="s">
        <v>20</v>
      </c>
      <c r="I269" s="5"/>
    </row>
    <row r="270" spans="1:9" s="14" customFormat="1" x14ac:dyDescent="0.25">
      <c r="A270" s="21" t="s">
        <v>419</v>
      </c>
      <c r="B270" s="35" t="s">
        <v>400</v>
      </c>
      <c r="C270" s="23" t="s">
        <v>19</v>
      </c>
      <c r="D270" s="62" t="s">
        <v>20</v>
      </c>
      <c r="E270" s="26" t="s">
        <v>20</v>
      </c>
      <c r="F270" s="26" t="str">
        <f t="shared" si="10"/>
        <v>нд</v>
      </c>
      <c r="G270" s="26" t="str">
        <f t="shared" si="11"/>
        <v>нд</v>
      </c>
      <c r="H270" s="60" t="s">
        <v>20</v>
      </c>
      <c r="I270" s="5"/>
    </row>
    <row r="271" spans="1:9" s="14" customFormat="1" x14ac:dyDescent="0.25">
      <c r="A271" s="21" t="s">
        <v>420</v>
      </c>
      <c r="B271" s="32" t="s">
        <v>421</v>
      </c>
      <c r="C271" s="23" t="s">
        <v>19</v>
      </c>
      <c r="D271" s="26" t="s">
        <v>20</v>
      </c>
      <c r="E271" s="26" t="s">
        <v>20</v>
      </c>
      <c r="F271" s="26" t="s">
        <v>20</v>
      </c>
      <c r="G271" s="26" t="s">
        <v>20</v>
      </c>
      <c r="H271" s="60" t="s">
        <v>20</v>
      </c>
      <c r="I271" s="5"/>
    </row>
    <row r="272" spans="1:9" s="14" customFormat="1" x14ac:dyDescent="0.25">
      <c r="A272" s="21" t="s">
        <v>422</v>
      </c>
      <c r="B272" s="35" t="s">
        <v>400</v>
      </c>
      <c r="C272" s="23" t="s">
        <v>19</v>
      </c>
      <c r="D272" s="62" t="s">
        <v>20</v>
      </c>
      <c r="E272" s="26" t="s">
        <v>20</v>
      </c>
      <c r="F272" s="26" t="str">
        <f t="shared" si="10"/>
        <v>нд</v>
      </c>
      <c r="G272" s="26" t="str">
        <f t="shared" si="11"/>
        <v>нд</v>
      </c>
      <c r="H272" s="60" t="s">
        <v>20</v>
      </c>
      <c r="I272" s="5"/>
    </row>
    <row r="273" spans="1:9" s="14" customFormat="1" x14ac:dyDescent="0.25">
      <c r="A273" s="21" t="s">
        <v>420</v>
      </c>
      <c r="B273" s="32" t="s">
        <v>423</v>
      </c>
      <c r="C273" s="23" t="s">
        <v>19</v>
      </c>
      <c r="D273" s="62" t="s">
        <v>20</v>
      </c>
      <c r="E273" s="26" t="s">
        <v>20</v>
      </c>
      <c r="F273" s="26" t="str">
        <f t="shared" si="10"/>
        <v>нд</v>
      </c>
      <c r="G273" s="26" t="str">
        <f t="shared" si="11"/>
        <v>нд</v>
      </c>
      <c r="H273" s="60" t="s">
        <v>20</v>
      </c>
      <c r="I273" s="5"/>
    </row>
    <row r="274" spans="1:9" s="14" customFormat="1" x14ac:dyDescent="0.25">
      <c r="A274" s="21" t="s">
        <v>424</v>
      </c>
      <c r="B274" s="35" t="s">
        <v>400</v>
      </c>
      <c r="C274" s="23" t="s">
        <v>19</v>
      </c>
      <c r="D274" s="62" t="s">
        <v>20</v>
      </c>
      <c r="E274" s="26" t="s">
        <v>20</v>
      </c>
      <c r="F274" s="26" t="str">
        <f t="shared" si="10"/>
        <v>нд</v>
      </c>
      <c r="G274" s="26" t="str">
        <f t="shared" si="11"/>
        <v>нд</v>
      </c>
      <c r="H274" s="60" t="s">
        <v>20</v>
      </c>
      <c r="I274" s="5"/>
    </row>
    <row r="275" spans="1:9" s="14" customFormat="1" ht="31.5" x14ac:dyDescent="0.25">
      <c r="A275" s="21" t="s">
        <v>425</v>
      </c>
      <c r="B275" s="33" t="s">
        <v>426</v>
      </c>
      <c r="C275" s="23" t="s">
        <v>19</v>
      </c>
      <c r="D275" s="62" t="s">
        <v>20</v>
      </c>
      <c r="E275" s="26" t="s">
        <v>20</v>
      </c>
      <c r="F275" s="26" t="str">
        <f t="shared" si="10"/>
        <v>нд</v>
      </c>
      <c r="G275" s="26" t="str">
        <f t="shared" si="11"/>
        <v>нд</v>
      </c>
      <c r="H275" s="60" t="s">
        <v>20</v>
      </c>
      <c r="I275" s="5"/>
    </row>
    <row r="276" spans="1:9" s="14" customFormat="1" x14ac:dyDescent="0.25">
      <c r="A276" s="21" t="s">
        <v>427</v>
      </c>
      <c r="B276" s="35" t="s">
        <v>400</v>
      </c>
      <c r="C276" s="23" t="s">
        <v>19</v>
      </c>
      <c r="D276" s="62" t="s">
        <v>20</v>
      </c>
      <c r="E276" s="26" t="s">
        <v>20</v>
      </c>
      <c r="F276" s="26" t="str">
        <f t="shared" si="10"/>
        <v>нд</v>
      </c>
      <c r="G276" s="26" t="str">
        <f t="shared" si="11"/>
        <v>нд</v>
      </c>
      <c r="H276" s="60" t="s">
        <v>20</v>
      </c>
      <c r="I276" s="5"/>
    </row>
    <row r="277" spans="1:9" s="14" customFormat="1" x14ac:dyDescent="0.25">
      <c r="A277" s="21" t="s">
        <v>428</v>
      </c>
      <c r="B277" s="35" t="s">
        <v>44</v>
      </c>
      <c r="C277" s="23" t="s">
        <v>19</v>
      </c>
      <c r="D277" s="62" t="s">
        <v>20</v>
      </c>
      <c r="E277" s="26" t="s">
        <v>20</v>
      </c>
      <c r="F277" s="26" t="str">
        <f t="shared" si="10"/>
        <v>нд</v>
      </c>
      <c r="G277" s="26" t="str">
        <f t="shared" si="11"/>
        <v>нд</v>
      </c>
      <c r="H277" s="60" t="s">
        <v>20</v>
      </c>
      <c r="I277" s="5"/>
    </row>
    <row r="278" spans="1:9" s="14" customFormat="1" x14ac:dyDescent="0.25">
      <c r="A278" s="21" t="s">
        <v>429</v>
      </c>
      <c r="B278" s="36" t="s">
        <v>400</v>
      </c>
      <c r="C278" s="23" t="s">
        <v>19</v>
      </c>
      <c r="D278" s="62" t="s">
        <v>20</v>
      </c>
      <c r="E278" s="26" t="s">
        <v>20</v>
      </c>
      <c r="F278" s="26" t="str">
        <f t="shared" si="10"/>
        <v>нд</v>
      </c>
      <c r="G278" s="26" t="str">
        <f t="shared" si="11"/>
        <v>нд</v>
      </c>
      <c r="H278" s="60" t="s">
        <v>20</v>
      </c>
      <c r="I278" s="5"/>
    </row>
    <row r="279" spans="1:9" s="14" customFormat="1" x14ac:dyDescent="0.25">
      <c r="A279" s="21" t="s">
        <v>430</v>
      </c>
      <c r="B279" s="35" t="s">
        <v>46</v>
      </c>
      <c r="C279" s="23" t="s">
        <v>19</v>
      </c>
      <c r="D279" s="62" t="s">
        <v>20</v>
      </c>
      <c r="E279" s="26" t="s">
        <v>20</v>
      </c>
      <c r="F279" s="26" t="str">
        <f t="shared" si="10"/>
        <v>нд</v>
      </c>
      <c r="G279" s="26" t="str">
        <f t="shared" si="11"/>
        <v>нд</v>
      </c>
      <c r="H279" s="60" t="s">
        <v>20</v>
      </c>
      <c r="I279" s="5"/>
    </row>
    <row r="280" spans="1:9" s="14" customFormat="1" x14ac:dyDescent="0.25">
      <c r="A280" s="21" t="s">
        <v>431</v>
      </c>
      <c r="B280" s="36" t="s">
        <v>400</v>
      </c>
      <c r="C280" s="23" t="s">
        <v>19</v>
      </c>
      <c r="D280" s="62" t="s">
        <v>20</v>
      </c>
      <c r="E280" s="26" t="s">
        <v>20</v>
      </c>
      <c r="F280" s="26" t="str">
        <f t="shared" si="10"/>
        <v>нд</v>
      </c>
      <c r="G280" s="26" t="str">
        <f t="shared" si="11"/>
        <v>нд</v>
      </c>
      <c r="H280" s="60" t="s">
        <v>20</v>
      </c>
      <c r="I280" s="5"/>
    </row>
    <row r="281" spans="1:9" s="14" customFormat="1" x14ac:dyDescent="0.25">
      <c r="A281" s="21" t="s">
        <v>432</v>
      </c>
      <c r="B281" s="33" t="s">
        <v>433</v>
      </c>
      <c r="C281" s="23" t="s">
        <v>19</v>
      </c>
      <c r="D281" s="62">
        <v>729.65320682693311</v>
      </c>
      <c r="E281" s="71">
        <f>E254-E265-E269</f>
        <v>743.20029975000227</v>
      </c>
      <c r="F281" s="26">
        <f t="shared" si="10"/>
        <v>13.547092923069158</v>
      </c>
      <c r="G281" s="27">
        <f t="shared" si="11"/>
        <v>1.8566481715309502E-2</v>
      </c>
      <c r="H281" s="60" t="s">
        <v>20</v>
      </c>
      <c r="I281" s="5"/>
    </row>
    <row r="282" spans="1:9" s="14" customFormat="1" x14ac:dyDescent="0.25">
      <c r="A282" s="21" t="s">
        <v>434</v>
      </c>
      <c r="B282" s="35" t="s">
        <v>400</v>
      </c>
      <c r="C282" s="23" t="s">
        <v>19</v>
      </c>
      <c r="D282" s="62" t="s">
        <v>20</v>
      </c>
      <c r="E282" s="26" t="s">
        <v>20</v>
      </c>
      <c r="F282" s="26" t="str">
        <f t="shared" si="10"/>
        <v>нд</v>
      </c>
      <c r="G282" s="26" t="str">
        <f t="shared" si="11"/>
        <v>нд</v>
      </c>
      <c r="H282" s="60" t="s">
        <v>20</v>
      </c>
      <c r="I282" s="5"/>
    </row>
    <row r="283" spans="1:9" s="14" customFormat="1" x14ac:dyDescent="0.25">
      <c r="A283" s="21" t="s">
        <v>435</v>
      </c>
      <c r="B283" s="34" t="s">
        <v>436</v>
      </c>
      <c r="C283" s="23" t="s">
        <v>19</v>
      </c>
      <c r="D283" s="62">
        <v>3147.2002389529807</v>
      </c>
      <c r="E283" s="26">
        <v>3600.1919681499994</v>
      </c>
      <c r="F283" s="26">
        <f t="shared" si="10"/>
        <v>452.99172919701869</v>
      </c>
      <c r="G283" s="27">
        <f t="shared" si="11"/>
        <v>0.14393482930966006</v>
      </c>
      <c r="H283" s="60" t="s">
        <v>20</v>
      </c>
      <c r="I283" s="5"/>
    </row>
    <row r="284" spans="1:9" s="14" customFormat="1" x14ac:dyDescent="0.25">
      <c r="A284" s="21" t="s">
        <v>437</v>
      </c>
      <c r="B284" s="33" t="s">
        <v>438</v>
      </c>
      <c r="C284" s="23" t="s">
        <v>19</v>
      </c>
      <c r="D284" s="62" t="s">
        <v>20</v>
      </c>
      <c r="E284" s="26" t="s">
        <v>20</v>
      </c>
      <c r="F284" s="26" t="str">
        <f t="shared" si="10"/>
        <v>нд</v>
      </c>
      <c r="G284" s="26" t="str">
        <f t="shared" si="11"/>
        <v>нд</v>
      </c>
      <c r="H284" s="60" t="s">
        <v>20</v>
      </c>
      <c r="I284" s="5"/>
    </row>
    <row r="285" spans="1:9" s="14" customFormat="1" x14ac:dyDescent="0.25">
      <c r="A285" s="21" t="s">
        <v>439</v>
      </c>
      <c r="B285" s="35" t="s">
        <v>400</v>
      </c>
      <c r="C285" s="23" t="s">
        <v>19</v>
      </c>
      <c r="D285" s="62" t="s">
        <v>20</v>
      </c>
      <c r="E285" s="26" t="s">
        <v>20</v>
      </c>
      <c r="F285" s="26" t="str">
        <f t="shared" si="10"/>
        <v>нд</v>
      </c>
      <c r="G285" s="26" t="str">
        <f t="shared" si="11"/>
        <v>нд</v>
      </c>
      <c r="H285" s="60" t="s">
        <v>20</v>
      </c>
      <c r="I285" s="5"/>
    </row>
    <row r="286" spans="1:9" s="14" customFormat="1" x14ac:dyDescent="0.25">
      <c r="A286" s="21" t="s">
        <v>440</v>
      </c>
      <c r="B286" s="33" t="s">
        <v>441</v>
      </c>
      <c r="C286" s="23" t="s">
        <v>19</v>
      </c>
      <c r="D286" s="62">
        <v>62.466474302000044</v>
      </c>
      <c r="E286" s="26">
        <v>0</v>
      </c>
      <c r="F286" s="26">
        <f t="shared" si="10"/>
        <v>-62.466474302000044</v>
      </c>
      <c r="G286" s="27">
        <f t="shared" si="11"/>
        <v>-1</v>
      </c>
      <c r="H286" s="60" t="s">
        <v>20</v>
      </c>
      <c r="I286" s="5"/>
    </row>
    <row r="287" spans="1:9" s="14" customFormat="1" x14ac:dyDescent="0.25">
      <c r="A287" s="21" t="s">
        <v>442</v>
      </c>
      <c r="B287" s="35" t="s">
        <v>270</v>
      </c>
      <c r="C287" s="23" t="s">
        <v>19</v>
      </c>
      <c r="D287" s="62" t="s">
        <v>20</v>
      </c>
      <c r="E287" s="26" t="s">
        <v>20</v>
      </c>
      <c r="F287" s="26" t="str">
        <f t="shared" si="10"/>
        <v>нд</v>
      </c>
      <c r="G287" s="26" t="str">
        <f t="shared" si="11"/>
        <v>нд</v>
      </c>
      <c r="H287" s="60" t="s">
        <v>20</v>
      </c>
      <c r="I287" s="5"/>
    </row>
    <row r="288" spans="1:9" s="14" customFormat="1" x14ac:dyDescent="0.25">
      <c r="A288" s="21" t="s">
        <v>443</v>
      </c>
      <c r="B288" s="36" t="s">
        <v>400</v>
      </c>
      <c r="C288" s="23" t="s">
        <v>19</v>
      </c>
      <c r="D288" s="62" t="s">
        <v>20</v>
      </c>
      <c r="E288" s="26" t="s">
        <v>20</v>
      </c>
      <c r="F288" s="26" t="str">
        <f t="shared" si="10"/>
        <v>нд</v>
      </c>
      <c r="G288" s="26" t="str">
        <f t="shared" si="11"/>
        <v>нд</v>
      </c>
      <c r="H288" s="60" t="s">
        <v>20</v>
      </c>
      <c r="I288" s="5"/>
    </row>
    <row r="289" spans="1:9" s="14" customFormat="1" x14ac:dyDescent="0.25">
      <c r="A289" s="21" t="s">
        <v>444</v>
      </c>
      <c r="B289" s="35" t="s">
        <v>445</v>
      </c>
      <c r="C289" s="23" t="s">
        <v>19</v>
      </c>
      <c r="D289" s="62" t="s">
        <v>20</v>
      </c>
      <c r="E289" s="26">
        <f>E286</f>
        <v>0</v>
      </c>
      <c r="F289" s="26" t="str">
        <f t="shared" si="10"/>
        <v>нд</v>
      </c>
      <c r="G289" s="26" t="str">
        <f t="shared" si="11"/>
        <v>нд</v>
      </c>
      <c r="H289" s="60" t="s">
        <v>20</v>
      </c>
      <c r="I289" s="5"/>
    </row>
    <row r="290" spans="1:9" s="14" customFormat="1" x14ac:dyDescent="0.25">
      <c r="A290" s="21" t="s">
        <v>446</v>
      </c>
      <c r="B290" s="36" t="s">
        <v>400</v>
      </c>
      <c r="C290" s="23" t="s">
        <v>19</v>
      </c>
      <c r="D290" s="62" t="s">
        <v>20</v>
      </c>
      <c r="E290" s="26" t="s">
        <v>20</v>
      </c>
      <c r="F290" s="26" t="str">
        <f t="shared" si="10"/>
        <v>нд</v>
      </c>
      <c r="G290" s="26" t="str">
        <f t="shared" si="11"/>
        <v>нд</v>
      </c>
      <c r="H290" s="60" t="s">
        <v>20</v>
      </c>
      <c r="I290" s="5"/>
    </row>
    <row r="291" spans="1:9" s="14" customFormat="1" ht="31.5" x14ac:dyDescent="0.25">
      <c r="A291" s="21" t="s">
        <v>447</v>
      </c>
      <c r="B291" s="33" t="s">
        <v>448</v>
      </c>
      <c r="C291" s="23" t="s">
        <v>19</v>
      </c>
      <c r="D291" s="26" t="s">
        <v>20</v>
      </c>
      <c r="E291" s="26" t="s">
        <v>20</v>
      </c>
      <c r="F291" s="26" t="s">
        <v>20</v>
      </c>
      <c r="G291" s="26" t="s">
        <v>20</v>
      </c>
      <c r="H291" s="60" t="s">
        <v>20</v>
      </c>
      <c r="I291" s="5"/>
    </row>
    <row r="292" spans="1:9" s="14" customFormat="1" x14ac:dyDescent="0.25">
      <c r="A292" s="21" t="s">
        <v>449</v>
      </c>
      <c r="B292" s="35" t="s">
        <v>400</v>
      </c>
      <c r="C292" s="23" t="s">
        <v>19</v>
      </c>
      <c r="D292" s="62" t="s">
        <v>20</v>
      </c>
      <c r="E292" s="26" t="s">
        <v>20</v>
      </c>
      <c r="F292" s="26" t="str">
        <f t="shared" si="10"/>
        <v>нд</v>
      </c>
      <c r="G292" s="26" t="str">
        <f t="shared" si="11"/>
        <v>нд</v>
      </c>
      <c r="H292" s="60" t="s">
        <v>20</v>
      </c>
      <c r="I292" s="5"/>
    </row>
    <row r="293" spans="1:9" s="14" customFormat="1" x14ac:dyDescent="0.25">
      <c r="A293" s="21" t="s">
        <v>450</v>
      </c>
      <c r="B293" s="33" t="s">
        <v>451</v>
      </c>
      <c r="C293" s="23" t="s">
        <v>19</v>
      </c>
      <c r="D293" s="62">
        <v>56.784685485084076</v>
      </c>
      <c r="E293" s="26">
        <v>56.012459719999995</v>
      </c>
      <c r="F293" s="26">
        <f t="shared" si="10"/>
        <v>-0.77222576508408025</v>
      </c>
      <c r="G293" s="27">
        <f t="shared" si="11"/>
        <v>-1.3599190670641748E-2</v>
      </c>
      <c r="H293" s="60" t="s">
        <v>20</v>
      </c>
      <c r="I293" s="5"/>
    </row>
    <row r="294" spans="1:9" s="14" customFormat="1" x14ac:dyDescent="0.25">
      <c r="A294" s="21" t="s">
        <v>452</v>
      </c>
      <c r="B294" s="35" t="s">
        <v>400</v>
      </c>
      <c r="C294" s="23" t="s">
        <v>19</v>
      </c>
      <c r="D294" s="62" t="s">
        <v>20</v>
      </c>
      <c r="E294" s="26" t="s">
        <v>20</v>
      </c>
      <c r="F294" s="26" t="str">
        <f t="shared" si="10"/>
        <v>нд</v>
      </c>
      <c r="G294" s="26" t="str">
        <f t="shared" si="11"/>
        <v>нд</v>
      </c>
      <c r="H294" s="60" t="s">
        <v>20</v>
      </c>
      <c r="I294" s="5"/>
    </row>
    <row r="295" spans="1:9" s="14" customFormat="1" x14ac:dyDescent="0.25">
      <c r="A295" s="21" t="s">
        <v>453</v>
      </c>
      <c r="B295" s="33" t="s">
        <v>454</v>
      </c>
      <c r="C295" s="23" t="s">
        <v>19</v>
      </c>
      <c r="D295" s="62">
        <v>39.646999999999998</v>
      </c>
      <c r="E295" s="26">
        <v>31.904</v>
      </c>
      <c r="F295" s="26">
        <f t="shared" si="10"/>
        <v>-7.7429999999999986</v>
      </c>
      <c r="G295" s="27">
        <f t="shared" si="11"/>
        <v>-0.19529850934496928</v>
      </c>
      <c r="H295" s="60" t="s">
        <v>20</v>
      </c>
      <c r="I295" s="5"/>
    </row>
    <row r="296" spans="1:9" s="14" customFormat="1" x14ac:dyDescent="0.25">
      <c r="A296" s="21" t="s">
        <v>455</v>
      </c>
      <c r="B296" s="35" t="s">
        <v>400</v>
      </c>
      <c r="C296" s="23" t="s">
        <v>19</v>
      </c>
      <c r="D296" s="62" t="s">
        <v>20</v>
      </c>
      <c r="E296" s="26" t="s">
        <v>20</v>
      </c>
      <c r="F296" s="26" t="str">
        <f t="shared" si="10"/>
        <v>нд</v>
      </c>
      <c r="G296" s="26" t="str">
        <f t="shared" si="11"/>
        <v>нд</v>
      </c>
      <c r="H296" s="60" t="s">
        <v>20</v>
      </c>
      <c r="I296" s="5"/>
    </row>
    <row r="297" spans="1:9" s="14" customFormat="1" x14ac:dyDescent="0.25">
      <c r="A297" s="21" t="s">
        <v>456</v>
      </c>
      <c r="B297" s="33" t="s">
        <v>457</v>
      </c>
      <c r="C297" s="23" t="s">
        <v>19</v>
      </c>
      <c r="D297" s="62">
        <v>28.949856482137932</v>
      </c>
      <c r="E297" s="26">
        <v>28.678000000000001</v>
      </c>
      <c r="F297" s="26">
        <f t="shared" si="10"/>
        <v>-0.27185648213793101</v>
      </c>
      <c r="G297" s="27">
        <f t="shared" si="11"/>
        <v>-9.3905986133528963E-3</v>
      </c>
      <c r="H297" s="60" t="s">
        <v>20</v>
      </c>
      <c r="I297" s="5"/>
    </row>
    <row r="298" spans="1:9" s="14" customFormat="1" x14ac:dyDescent="0.25">
      <c r="A298" s="21" t="s">
        <v>458</v>
      </c>
      <c r="B298" s="35" t="s">
        <v>400</v>
      </c>
      <c r="C298" s="23" t="s">
        <v>19</v>
      </c>
      <c r="D298" s="62" t="s">
        <v>20</v>
      </c>
      <c r="E298" s="26" t="s">
        <v>20</v>
      </c>
      <c r="F298" s="26" t="str">
        <f t="shared" ref="F298:F317" si="12">IF(D298="нд","нд",E298-D298)</f>
        <v>нд</v>
      </c>
      <c r="G298" s="26" t="str">
        <f t="shared" ref="G298:G317" si="13">IF(D298="нд","нд",E298/D298-1)</f>
        <v>нд</v>
      </c>
      <c r="H298" s="60" t="s">
        <v>20</v>
      </c>
      <c r="I298" s="5"/>
    </row>
    <row r="299" spans="1:9" s="14" customFormat="1" ht="47.25" x14ac:dyDescent="0.25">
      <c r="A299" s="21" t="s">
        <v>459</v>
      </c>
      <c r="B299" s="33" t="s">
        <v>460</v>
      </c>
      <c r="C299" s="23" t="s">
        <v>19</v>
      </c>
      <c r="D299" s="62">
        <v>400</v>
      </c>
      <c r="E299" s="26">
        <v>603.21320059000004</v>
      </c>
      <c r="F299" s="26">
        <f t="shared" si="12"/>
        <v>203.21320059000004</v>
      </c>
      <c r="G299" s="27">
        <f t="shared" si="13"/>
        <v>0.50803300147500008</v>
      </c>
      <c r="H299" s="60" t="s">
        <v>714</v>
      </c>
      <c r="I299" s="5"/>
    </row>
    <row r="300" spans="1:9" s="14" customFormat="1" x14ac:dyDescent="0.25">
      <c r="A300" s="21" t="s">
        <v>461</v>
      </c>
      <c r="B300" s="35" t="s">
        <v>400</v>
      </c>
      <c r="C300" s="23" t="s">
        <v>19</v>
      </c>
      <c r="D300" s="62" t="s">
        <v>20</v>
      </c>
      <c r="E300" s="26" t="s">
        <v>20</v>
      </c>
      <c r="F300" s="26" t="str">
        <f t="shared" si="12"/>
        <v>нд</v>
      </c>
      <c r="G300" s="26" t="str">
        <f t="shared" si="13"/>
        <v>нд</v>
      </c>
      <c r="H300" s="60" t="s">
        <v>20</v>
      </c>
      <c r="I300" s="5"/>
    </row>
    <row r="301" spans="1:9" s="14" customFormat="1" ht="31.5" x14ac:dyDescent="0.25">
      <c r="A301" s="21" t="s">
        <v>462</v>
      </c>
      <c r="B301" s="33" t="s">
        <v>463</v>
      </c>
      <c r="C301" s="23" t="s">
        <v>19</v>
      </c>
      <c r="D301" s="62">
        <v>484.12559486203958</v>
      </c>
      <c r="E301" s="71">
        <v>856.59240179999904</v>
      </c>
      <c r="F301" s="26">
        <f t="shared" si="12"/>
        <v>372.46680693795946</v>
      </c>
      <c r="G301" s="27">
        <f t="shared" si="13"/>
        <v>0.76935987456746768</v>
      </c>
      <c r="H301" s="60" t="s">
        <v>20</v>
      </c>
      <c r="I301" s="5"/>
    </row>
    <row r="302" spans="1:9" s="14" customFormat="1" x14ac:dyDescent="0.25">
      <c r="A302" s="21" t="s">
        <v>464</v>
      </c>
      <c r="B302" s="35" t="s">
        <v>400</v>
      </c>
      <c r="C302" s="23" t="s">
        <v>19</v>
      </c>
      <c r="D302" s="62" t="s">
        <v>20</v>
      </c>
      <c r="E302" s="26" t="s">
        <v>20</v>
      </c>
      <c r="F302" s="26" t="str">
        <f t="shared" si="12"/>
        <v>нд</v>
      </c>
      <c r="G302" s="26" t="str">
        <f t="shared" si="13"/>
        <v>нд</v>
      </c>
      <c r="H302" s="60" t="s">
        <v>20</v>
      </c>
      <c r="I302" s="5"/>
    </row>
    <row r="303" spans="1:9" s="14" customFormat="1" x14ac:dyDescent="0.25">
      <c r="A303" s="21" t="s">
        <v>465</v>
      </c>
      <c r="B303" s="33" t="s">
        <v>466</v>
      </c>
      <c r="C303" s="23" t="s">
        <v>19</v>
      </c>
      <c r="D303" s="62">
        <v>2075.2266278217194</v>
      </c>
      <c r="E303" s="26">
        <f>E283-E286-E293-E295-E297-E299-E301</f>
        <v>2023.7919060400004</v>
      </c>
      <c r="F303" s="26">
        <f t="shared" si="12"/>
        <v>-51.434721781718963</v>
      </c>
      <c r="G303" s="27">
        <f t="shared" si="13"/>
        <v>-2.4785110740270233E-2</v>
      </c>
      <c r="H303" s="60" t="s">
        <v>20</v>
      </c>
      <c r="I303" s="5"/>
    </row>
    <row r="304" spans="1:9" s="14" customFormat="1" x14ac:dyDescent="0.25">
      <c r="A304" s="21" t="s">
        <v>467</v>
      </c>
      <c r="B304" s="35" t="s">
        <v>400</v>
      </c>
      <c r="C304" s="23" t="s">
        <v>19</v>
      </c>
      <c r="D304" s="77" t="s">
        <v>20</v>
      </c>
      <c r="E304" s="77" t="s">
        <v>20</v>
      </c>
      <c r="F304" s="77" t="s">
        <v>20</v>
      </c>
      <c r="G304" s="77" t="s">
        <v>20</v>
      </c>
      <c r="H304" s="60" t="s">
        <v>20</v>
      </c>
      <c r="I304" s="5"/>
    </row>
    <row r="305" spans="1:9" s="14" customFormat="1" ht="31.5" x14ac:dyDescent="0.25">
      <c r="A305" s="21" t="s">
        <v>468</v>
      </c>
      <c r="B305" s="34" t="s">
        <v>469</v>
      </c>
      <c r="C305" s="23" t="s">
        <v>470</v>
      </c>
      <c r="D305" s="136">
        <v>0.90496282769199199</v>
      </c>
      <c r="E305" s="27">
        <f>E167/(E23*1.2)</f>
        <v>0.96559528228566882</v>
      </c>
      <c r="F305" s="26">
        <f t="shared" si="12"/>
        <v>6.0632454593676832E-2</v>
      </c>
      <c r="G305" s="27">
        <f t="shared" si="13"/>
        <v>6.6999939376861661E-2</v>
      </c>
      <c r="H305" s="60" t="s">
        <v>20</v>
      </c>
      <c r="I305" s="5"/>
    </row>
    <row r="306" spans="1:9" s="14" customFormat="1" x14ac:dyDescent="0.25">
      <c r="A306" s="21" t="s">
        <v>471</v>
      </c>
      <c r="B306" s="33" t="s">
        <v>472</v>
      </c>
      <c r="C306" s="23" t="s">
        <v>470</v>
      </c>
      <c r="D306" s="136" t="s">
        <v>20</v>
      </c>
      <c r="E306" s="26" t="s">
        <v>20</v>
      </c>
      <c r="F306" s="26" t="str">
        <f t="shared" si="12"/>
        <v>нд</v>
      </c>
      <c r="G306" s="26" t="str">
        <f t="shared" si="13"/>
        <v>нд</v>
      </c>
      <c r="H306" s="60" t="s">
        <v>20</v>
      </c>
      <c r="I306" s="5"/>
    </row>
    <row r="307" spans="1:9" s="14" customFormat="1" ht="31.5" x14ac:dyDescent="0.25">
      <c r="A307" s="21" t="s">
        <v>473</v>
      </c>
      <c r="B307" s="33" t="s">
        <v>474</v>
      </c>
      <c r="C307" s="23" t="s">
        <v>470</v>
      </c>
      <c r="D307" s="136" t="s">
        <v>20</v>
      </c>
      <c r="E307" s="26" t="s">
        <v>20</v>
      </c>
      <c r="F307" s="26" t="str">
        <f t="shared" si="12"/>
        <v>нд</v>
      </c>
      <c r="G307" s="26" t="str">
        <f t="shared" si="13"/>
        <v>нд</v>
      </c>
      <c r="H307" s="60" t="s">
        <v>20</v>
      </c>
      <c r="I307" s="5"/>
    </row>
    <row r="308" spans="1:9" s="14" customFormat="1" ht="31.5" x14ac:dyDescent="0.25">
      <c r="A308" s="21" t="s">
        <v>475</v>
      </c>
      <c r="B308" s="33" t="s">
        <v>476</v>
      </c>
      <c r="C308" s="23" t="s">
        <v>470</v>
      </c>
      <c r="D308" s="136" t="s">
        <v>20</v>
      </c>
      <c r="E308" s="26" t="s">
        <v>20</v>
      </c>
      <c r="F308" s="26" t="str">
        <f t="shared" si="12"/>
        <v>нд</v>
      </c>
      <c r="G308" s="26" t="str">
        <f t="shared" si="13"/>
        <v>нд</v>
      </c>
      <c r="H308" s="60" t="s">
        <v>20</v>
      </c>
      <c r="I308" s="5"/>
    </row>
    <row r="309" spans="1:9" s="14" customFormat="1" ht="31.5" x14ac:dyDescent="0.25">
      <c r="A309" s="21" t="s">
        <v>477</v>
      </c>
      <c r="B309" s="33" t="s">
        <v>478</v>
      </c>
      <c r="C309" s="23" t="s">
        <v>470</v>
      </c>
      <c r="D309" s="136" t="s">
        <v>20</v>
      </c>
      <c r="E309" s="26" t="s">
        <v>20</v>
      </c>
      <c r="F309" s="26" t="str">
        <f t="shared" si="12"/>
        <v>нд</v>
      </c>
      <c r="G309" s="26" t="str">
        <f t="shared" si="13"/>
        <v>нд</v>
      </c>
      <c r="H309" s="60" t="s">
        <v>20</v>
      </c>
      <c r="I309" s="5"/>
    </row>
    <row r="310" spans="1:9" s="14" customFormat="1" x14ac:dyDescent="0.25">
      <c r="A310" s="21" t="s">
        <v>479</v>
      </c>
      <c r="B310" s="32" t="s">
        <v>480</v>
      </c>
      <c r="C310" s="23" t="s">
        <v>470</v>
      </c>
      <c r="D310" s="136" t="s">
        <v>20</v>
      </c>
      <c r="E310" s="26" t="s">
        <v>20</v>
      </c>
      <c r="F310" s="26" t="str">
        <f t="shared" si="12"/>
        <v>нд</v>
      </c>
      <c r="G310" s="26" t="str">
        <f t="shared" si="13"/>
        <v>нд</v>
      </c>
      <c r="H310" s="60" t="s">
        <v>20</v>
      </c>
      <c r="I310" s="5"/>
    </row>
    <row r="311" spans="1:9" s="14" customFormat="1" x14ac:dyDescent="0.25">
      <c r="A311" s="21" t="s">
        <v>481</v>
      </c>
      <c r="B311" s="32" t="s">
        <v>482</v>
      </c>
      <c r="C311" s="23" t="s">
        <v>470</v>
      </c>
      <c r="D311" s="137">
        <v>0.9998900105272075</v>
      </c>
      <c r="E311" s="78">
        <f>E173/(E29*1.2)</f>
        <v>1.0006725606824853</v>
      </c>
      <c r="F311" s="26">
        <f t="shared" si="12"/>
        <v>7.8255015527783911E-4</v>
      </c>
      <c r="G311" s="27">
        <f t="shared" si="13"/>
        <v>7.8263623702490293E-4</v>
      </c>
      <c r="H311" s="60" t="s">
        <v>20</v>
      </c>
      <c r="I311" s="5"/>
    </row>
    <row r="312" spans="1:9" s="14" customFormat="1" x14ac:dyDescent="0.25">
      <c r="A312" s="21" t="s">
        <v>483</v>
      </c>
      <c r="B312" s="32" t="s">
        <v>484</v>
      </c>
      <c r="C312" s="23" t="s">
        <v>470</v>
      </c>
      <c r="D312" s="136" t="s">
        <v>20</v>
      </c>
      <c r="E312" s="26" t="s">
        <v>20</v>
      </c>
      <c r="F312" s="26" t="str">
        <f t="shared" si="12"/>
        <v>нд</v>
      </c>
      <c r="G312" s="26" t="str">
        <f t="shared" si="13"/>
        <v>нд</v>
      </c>
      <c r="H312" s="60" t="s">
        <v>20</v>
      </c>
      <c r="I312" s="5"/>
    </row>
    <row r="313" spans="1:9" s="14" customFormat="1" x14ac:dyDescent="0.25">
      <c r="A313" s="21" t="s">
        <v>485</v>
      </c>
      <c r="B313" s="32" t="s">
        <v>486</v>
      </c>
      <c r="C313" s="23" t="s">
        <v>470</v>
      </c>
      <c r="D313" s="26" t="s">
        <v>20</v>
      </c>
      <c r="E313" s="26" t="s">
        <v>20</v>
      </c>
      <c r="F313" s="26" t="s">
        <v>20</v>
      </c>
      <c r="G313" s="26" t="s">
        <v>20</v>
      </c>
      <c r="H313" s="60" t="s">
        <v>20</v>
      </c>
      <c r="I313" s="5"/>
    </row>
    <row r="314" spans="1:9" s="14" customFormat="1" x14ac:dyDescent="0.25">
      <c r="A314" s="21" t="s">
        <v>487</v>
      </c>
      <c r="B314" s="32" t="s">
        <v>488</v>
      </c>
      <c r="C314" s="23" t="s">
        <v>470</v>
      </c>
      <c r="D314" s="26" t="s">
        <v>20</v>
      </c>
      <c r="E314" s="26" t="s">
        <v>20</v>
      </c>
      <c r="F314" s="26" t="s">
        <v>20</v>
      </c>
      <c r="G314" s="26" t="s">
        <v>20</v>
      </c>
      <c r="H314" s="79" t="s">
        <v>20</v>
      </c>
      <c r="I314" s="5"/>
    </row>
    <row r="315" spans="1:9" s="14" customFormat="1" ht="31.5" x14ac:dyDescent="0.25">
      <c r="A315" s="21" t="s">
        <v>489</v>
      </c>
      <c r="B315" s="33" t="s">
        <v>490</v>
      </c>
      <c r="C315" s="23" t="s">
        <v>470</v>
      </c>
      <c r="D315" s="26" t="s">
        <v>20</v>
      </c>
      <c r="E315" s="26" t="s">
        <v>20</v>
      </c>
      <c r="F315" s="26" t="s">
        <v>20</v>
      </c>
      <c r="G315" s="26" t="s">
        <v>20</v>
      </c>
      <c r="H315" s="79" t="s">
        <v>20</v>
      </c>
      <c r="I315" s="5"/>
    </row>
    <row r="316" spans="1:9" s="14" customFormat="1" x14ac:dyDescent="0.25">
      <c r="A316" s="21" t="s">
        <v>491</v>
      </c>
      <c r="B316" s="80" t="s">
        <v>44</v>
      </c>
      <c r="C316" s="23" t="s">
        <v>470</v>
      </c>
      <c r="D316" s="136" t="s">
        <v>20</v>
      </c>
      <c r="E316" s="26" t="s">
        <v>20</v>
      </c>
      <c r="F316" s="26" t="str">
        <f t="shared" si="12"/>
        <v>нд</v>
      </c>
      <c r="G316" s="26" t="str">
        <f t="shared" si="13"/>
        <v>нд</v>
      </c>
      <c r="H316" s="60" t="s">
        <v>20</v>
      </c>
      <c r="I316" s="5"/>
    </row>
    <row r="317" spans="1:9" s="14" customFormat="1" ht="16.5" thickBot="1" x14ac:dyDescent="0.3">
      <c r="A317" s="52" t="s">
        <v>492</v>
      </c>
      <c r="B317" s="81" t="s">
        <v>46</v>
      </c>
      <c r="C317" s="54" t="s">
        <v>470</v>
      </c>
      <c r="D317" s="136" t="s">
        <v>20</v>
      </c>
      <c r="E317" s="26" t="s">
        <v>20</v>
      </c>
      <c r="F317" s="26" t="str">
        <f t="shared" si="12"/>
        <v>нд</v>
      </c>
      <c r="G317" s="26" t="str">
        <f t="shared" si="13"/>
        <v>нд</v>
      </c>
      <c r="H317" s="64" t="s">
        <v>20</v>
      </c>
      <c r="I317" s="5"/>
    </row>
    <row r="318" spans="1:9" s="14" customFormat="1" ht="19.5" thickBot="1" x14ac:dyDescent="0.3">
      <c r="A318" s="162" t="s">
        <v>493</v>
      </c>
      <c r="B318" s="163"/>
      <c r="C318" s="163"/>
      <c r="D318" s="163"/>
      <c r="E318" s="163"/>
      <c r="F318" s="163"/>
      <c r="G318" s="163"/>
      <c r="H318" s="164"/>
      <c r="I318" s="5"/>
    </row>
    <row r="319" spans="1:9" ht="31.5" x14ac:dyDescent="0.25">
      <c r="A319" s="56" t="s">
        <v>494</v>
      </c>
      <c r="B319" s="69" t="s">
        <v>495</v>
      </c>
      <c r="C319" s="57" t="s">
        <v>227</v>
      </c>
      <c r="D319" s="82" t="s">
        <v>496</v>
      </c>
      <c r="E319" s="82" t="s">
        <v>496</v>
      </c>
      <c r="F319" s="82" t="s">
        <v>496</v>
      </c>
      <c r="G319" s="82" t="s">
        <v>496</v>
      </c>
      <c r="H319" s="59" t="s">
        <v>496</v>
      </c>
    </row>
    <row r="320" spans="1:9" x14ac:dyDescent="0.25">
      <c r="A320" s="21" t="s">
        <v>497</v>
      </c>
      <c r="B320" s="34" t="s">
        <v>498</v>
      </c>
      <c r="C320" s="23" t="s">
        <v>499</v>
      </c>
      <c r="D320" s="83" t="s">
        <v>20</v>
      </c>
      <c r="E320" s="82" t="s">
        <v>20</v>
      </c>
      <c r="F320" s="82" t="s">
        <v>20</v>
      </c>
      <c r="G320" s="82" t="s">
        <v>20</v>
      </c>
      <c r="H320" s="60" t="s">
        <v>20</v>
      </c>
    </row>
    <row r="321" spans="1:8" x14ac:dyDescent="0.25">
      <c r="A321" s="21" t="s">
        <v>500</v>
      </c>
      <c r="B321" s="34" t="s">
        <v>501</v>
      </c>
      <c r="C321" s="23" t="s">
        <v>502</v>
      </c>
      <c r="D321" s="83" t="s">
        <v>20</v>
      </c>
      <c r="E321" s="82" t="s">
        <v>20</v>
      </c>
      <c r="F321" s="82" t="s">
        <v>20</v>
      </c>
      <c r="G321" s="82" t="s">
        <v>20</v>
      </c>
      <c r="H321" s="60" t="s">
        <v>20</v>
      </c>
    </row>
    <row r="322" spans="1:8" x14ac:dyDescent="0.25">
      <c r="A322" s="21" t="s">
        <v>503</v>
      </c>
      <c r="B322" s="34" t="s">
        <v>504</v>
      </c>
      <c r="C322" s="23" t="s">
        <v>499</v>
      </c>
      <c r="D322" s="83" t="s">
        <v>20</v>
      </c>
      <c r="E322" s="82" t="s">
        <v>20</v>
      </c>
      <c r="F322" s="82" t="s">
        <v>20</v>
      </c>
      <c r="G322" s="82" t="s">
        <v>20</v>
      </c>
      <c r="H322" s="60" t="s">
        <v>20</v>
      </c>
    </row>
    <row r="323" spans="1:8" x14ac:dyDescent="0.25">
      <c r="A323" s="21" t="s">
        <v>505</v>
      </c>
      <c r="B323" s="34" t="s">
        <v>506</v>
      </c>
      <c r="C323" s="23" t="s">
        <v>502</v>
      </c>
      <c r="D323" s="83" t="s">
        <v>20</v>
      </c>
      <c r="E323" s="82" t="s">
        <v>20</v>
      </c>
      <c r="F323" s="82" t="s">
        <v>20</v>
      </c>
      <c r="G323" s="82" t="s">
        <v>20</v>
      </c>
      <c r="H323" s="60" t="s">
        <v>20</v>
      </c>
    </row>
    <row r="324" spans="1:8" x14ac:dyDescent="0.25">
      <c r="A324" s="21" t="s">
        <v>507</v>
      </c>
      <c r="B324" s="34" t="s">
        <v>508</v>
      </c>
      <c r="C324" s="23" t="s">
        <v>509</v>
      </c>
      <c r="D324" s="83" t="s">
        <v>20</v>
      </c>
      <c r="E324" s="82" t="s">
        <v>20</v>
      </c>
      <c r="F324" s="82" t="s">
        <v>20</v>
      </c>
      <c r="G324" s="82" t="s">
        <v>20</v>
      </c>
      <c r="H324" s="60" t="s">
        <v>20</v>
      </c>
    </row>
    <row r="325" spans="1:8" x14ac:dyDescent="0.25">
      <c r="A325" s="21" t="s">
        <v>510</v>
      </c>
      <c r="B325" s="34" t="s">
        <v>511</v>
      </c>
      <c r="C325" s="23" t="s">
        <v>227</v>
      </c>
      <c r="D325" s="83" t="s">
        <v>496</v>
      </c>
      <c r="E325" s="82" t="s">
        <v>496</v>
      </c>
      <c r="F325" s="82" t="s">
        <v>496</v>
      </c>
      <c r="G325" s="82" t="s">
        <v>496</v>
      </c>
      <c r="H325" s="60" t="s">
        <v>496</v>
      </c>
    </row>
    <row r="326" spans="1:8" x14ac:dyDescent="0.25">
      <c r="A326" s="21" t="s">
        <v>512</v>
      </c>
      <c r="B326" s="33" t="s">
        <v>513</v>
      </c>
      <c r="C326" s="23" t="s">
        <v>509</v>
      </c>
      <c r="D326" s="83" t="s">
        <v>20</v>
      </c>
      <c r="E326" s="82" t="s">
        <v>20</v>
      </c>
      <c r="F326" s="82" t="s">
        <v>20</v>
      </c>
      <c r="G326" s="82" t="s">
        <v>20</v>
      </c>
      <c r="H326" s="60" t="s">
        <v>20</v>
      </c>
    </row>
    <row r="327" spans="1:8" x14ac:dyDescent="0.25">
      <c r="A327" s="21" t="s">
        <v>514</v>
      </c>
      <c r="B327" s="33" t="s">
        <v>515</v>
      </c>
      <c r="C327" s="23" t="s">
        <v>516</v>
      </c>
      <c r="D327" s="83" t="s">
        <v>20</v>
      </c>
      <c r="E327" s="82" t="s">
        <v>20</v>
      </c>
      <c r="F327" s="82" t="s">
        <v>20</v>
      </c>
      <c r="G327" s="82" t="s">
        <v>20</v>
      </c>
      <c r="H327" s="60" t="s">
        <v>20</v>
      </c>
    </row>
    <row r="328" spans="1:8" x14ac:dyDescent="0.25">
      <c r="A328" s="21" t="s">
        <v>517</v>
      </c>
      <c r="B328" s="34" t="s">
        <v>518</v>
      </c>
      <c r="C328" s="23" t="s">
        <v>227</v>
      </c>
      <c r="D328" s="83" t="s">
        <v>496</v>
      </c>
      <c r="E328" s="82" t="s">
        <v>496</v>
      </c>
      <c r="F328" s="82" t="s">
        <v>496</v>
      </c>
      <c r="G328" s="82" t="s">
        <v>496</v>
      </c>
      <c r="H328" s="60" t="s">
        <v>496</v>
      </c>
    </row>
    <row r="329" spans="1:8" x14ac:dyDescent="0.25">
      <c r="A329" s="21" t="s">
        <v>519</v>
      </c>
      <c r="B329" s="33" t="s">
        <v>513</v>
      </c>
      <c r="C329" s="23" t="s">
        <v>509</v>
      </c>
      <c r="D329" s="83" t="s">
        <v>20</v>
      </c>
      <c r="E329" s="82" t="s">
        <v>20</v>
      </c>
      <c r="F329" s="82" t="s">
        <v>20</v>
      </c>
      <c r="G329" s="82" t="s">
        <v>20</v>
      </c>
      <c r="H329" s="60" t="s">
        <v>20</v>
      </c>
    </row>
    <row r="330" spans="1:8" x14ac:dyDescent="0.25">
      <c r="A330" s="21" t="s">
        <v>520</v>
      </c>
      <c r="B330" s="33" t="s">
        <v>521</v>
      </c>
      <c r="C330" s="23" t="s">
        <v>499</v>
      </c>
      <c r="D330" s="83" t="s">
        <v>20</v>
      </c>
      <c r="E330" s="82" t="s">
        <v>20</v>
      </c>
      <c r="F330" s="82" t="s">
        <v>20</v>
      </c>
      <c r="G330" s="82" t="s">
        <v>20</v>
      </c>
      <c r="H330" s="60" t="s">
        <v>20</v>
      </c>
    </row>
    <row r="331" spans="1:8" x14ac:dyDescent="0.25">
      <c r="A331" s="21" t="s">
        <v>522</v>
      </c>
      <c r="B331" s="33" t="s">
        <v>515</v>
      </c>
      <c r="C331" s="23" t="s">
        <v>516</v>
      </c>
      <c r="D331" s="83" t="s">
        <v>20</v>
      </c>
      <c r="E331" s="82" t="s">
        <v>20</v>
      </c>
      <c r="F331" s="82" t="s">
        <v>20</v>
      </c>
      <c r="G331" s="82" t="s">
        <v>20</v>
      </c>
      <c r="H331" s="60" t="s">
        <v>20</v>
      </c>
    </row>
    <row r="332" spans="1:8" x14ac:dyDescent="0.25">
      <c r="A332" s="21" t="s">
        <v>523</v>
      </c>
      <c r="B332" s="34" t="s">
        <v>524</v>
      </c>
      <c r="C332" s="23" t="s">
        <v>227</v>
      </c>
      <c r="D332" s="83" t="s">
        <v>496</v>
      </c>
      <c r="E332" s="82" t="s">
        <v>496</v>
      </c>
      <c r="F332" s="82" t="s">
        <v>496</v>
      </c>
      <c r="G332" s="82" t="s">
        <v>496</v>
      </c>
      <c r="H332" s="60" t="s">
        <v>496</v>
      </c>
    </row>
    <row r="333" spans="1:8" x14ac:dyDescent="0.25">
      <c r="A333" s="21" t="s">
        <v>525</v>
      </c>
      <c r="B333" s="33" t="s">
        <v>513</v>
      </c>
      <c r="C333" s="23" t="s">
        <v>509</v>
      </c>
      <c r="D333" s="83" t="s">
        <v>20</v>
      </c>
      <c r="E333" s="82" t="s">
        <v>20</v>
      </c>
      <c r="F333" s="82" t="s">
        <v>20</v>
      </c>
      <c r="G333" s="82" t="s">
        <v>20</v>
      </c>
      <c r="H333" s="60" t="s">
        <v>20</v>
      </c>
    </row>
    <row r="334" spans="1:8" x14ac:dyDescent="0.25">
      <c r="A334" s="21" t="s">
        <v>526</v>
      </c>
      <c r="B334" s="33" t="s">
        <v>515</v>
      </c>
      <c r="C334" s="23" t="s">
        <v>516</v>
      </c>
      <c r="D334" s="83" t="s">
        <v>20</v>
      </c>
      <c r="E334" s="82" t="s">
        <v>20</v>
      </c>
      <c r="F334" s="82" t="s">
        <v>20</v>
      </c>
      <c r="G334" s="82" t="s">
        <v>20</v>
      </c>
      <c r="H334" s="60" t="s">
        <v>20</v>
      </c>
    </row>
    <row r="335" spans="1:8" x14ac:dyDescent="0.25">
      <c r="A335" s="21" t="s">
        <v>527</v>
      </c>
      <c r="B335" s="34" t="s">
        <v>528</v>
      </c>
      <c r="C335" s="23" t="s">
        <v>227</v>
      </c>
      <c r="D335" s="83" t="s">
        <v>496</v>
      </c>
      <c r="E335" s="82" t="s">
        <v>496</v>
      </c>
      <c r="F335" s="82" t="s">
        <v>496</v>
      </c>
      <c r="G335" s="82" t="s">
        <v>496</v>
      </c>
      <c r="H335" s="60" t="s">
        <v>496</v>
      </c>
    </row>
    <row r="336" spans="1:8" x14ac:dyDescent="0.25">
      <c r="A336" s="21" t="s">
        <v>529</v>
      </c>
      <c r="B336" s="33" t="s">
        <v>513</v>
      </c>
      <c r="C336" s="23" t="s">
        <v>509</v>
      </c>
      <c r="D336" s="83" t="s">
        <v>20</v>
      </c>
      <c r="E336" s="82" t="s">
        <v>20</v>
      </c>
      <c r="F336" s="82" t="s">
        <v>20</v>
      </c>
      <c r="G336" s="82" t="s">
        <v>20</v>
      </c>
      <c r="H336" s="60" t="s">
        <v>20</v>
      </c>
    </row>
    <row r="337" spans="1:8" x14ac:dyDescent="0.25">
      <c r="A337" s="21" t="s">
        <v>530</v>
      </c>
      <c r="B337" s="33" t="s">
        <v>521</v>
      </c>
      <c r="C337" s="23" t="s">
        <v>499</v>
      </c>
      <c r="D337" s="83" t="s">
        <v>20</v>
      </c>
      <c r="E337" s="82" t="s">
        <v>20</v>
      </c>
      <c r="F337" s="82" t="s">
        <v>20</v>
      </c>
      <c r="G337" s="82" t="s">
        <v>20</v>
      </c>
      <c r="H337" s="60" t="s">
        <v>20</v>
      </c>
    </row>
    <row r="338" spans="1:8" x14ac:dyDescent="0.25">
      <c r="A338" s="21" t="s">
        <v>531</v>
      </c>
      <c r="B338" s="33" t="s">
        <v>515</v>
      </c>
      <c r="C338" s="23" t="s">
        <v>516</v>
      </c>
      <c r="D338" s="83" t="s">
        <v>20</v>
      </c>
      <c r="E338" s="82" t="s">
        <v>20</v>
      </c>
      <c r="F338" s="82" t="s">
        <v>20</v>
      </c>
      <c r="G338" s="82" t="s">
        <v>20</v>
      </c>
      <c r="H338" s="60" t="s">
        <v>20</v>
      </c>
    </row>
    <row r="339" spans="1:8" x14ac:dyDescent="0.25">
      <c r="A339" s="56" t="s">
        <v>532</v>
      </c>
      <c r="B339" s="69" t="s">
        <v>533</v>
      </c>
      <c r="C339" s="57" t="s">
        <v>227</v>
      </c>
      <c r="D339" s="83" t="s">
        <v>496</v>
      </c>
      <c r="E339" s="82" t="s">
        <v>496</v>
      </c>
      <c r="F339" s="82" t="s">
        <v>496</v>
      </c>
      <c r="G339" s="82" t="s">
        <v>496</v>
      </c>
      <c r="H339" s="59" t="s">
        <v>496</v>
      </c>
    </row>
    <row r="340" spans="1:8" x14ac:dyDescent="0.25">
      <c r="A340" s="21" t="s">
        <v>534</v>
      </c>
      <c r="B340" s="34" t="s">
        <v>535</v>
      </c>
      <c r="C340" s="23" t="s">
        <v>509</v>
      </c>
      <c r="D340" s="83">
        <v>3601.5220000000004</v>
      </c>
      <c r="E340" s="30">
        <v>3907.6198460000005</v>
      </c>
      <c r="F340" s="30">
        <f t="shared" ref="F340:F350" si="14">IF(D340="нд","нд",E340-D340)</f>
        <v>306.09784600000012</v>
      </c>
      <c r="G340" s="27">
        <f t="shared" ref="G340:G350" si="15">IF(D340="нд","нд",E340/D340-1)</f>
        <v>8.4991247033892936E-2</v>
      </c>
      <c r="H340" s="60" t="s">
        <v>20</v>
      </c>
    </row>
    <row r="341" spans="1:8" ht="31.5" x14ac:dyDescent="0.25">
      <c r="A341" s="21" t="s">
        <v>536</v>
      </c>
      <c r="B341" s="33" t="s">
        <v>537</v>
      </c>
      <c r="C341" s="23" t="s">
        <v>509</v>
      </c>
      <c r="D341" s="83">
        <v>0</v>
      </c>
      <c r="E341" s="30">
        <v>0</v>
      </c>
      <c r="F341" s="30">
        <f t="shared" si="14"/>
        <v>0</v>
      </c>
      <c r="G341" s="27" t="s">
        <v>20</v>
      </c>
      <c r="H341" s="60" t="s">
        <v>20</v>
      </c>
    </row>
    <row r="342" spans="1:8" x14ac:dyDescent="0.25">
      <c r="A342" s="21" t="s">
        <v>538</v>
      </c>
      <c r="B342" s="80" t="s">
        <v>539</v>
      </c>
      <c r="C342" s="23" t="s">
        <v>509</v>
      </c>
      <c r="D342" s="107">
        <v>0</v>
      </c>
      <c r="E342" s="25">
        <v>0</v>
      </c>
      <c r="F342" s="26">
        <f t="shared" si="14"/>
        <v>0</v>
      </c>
      <c r="G342" s="27" t="s">
        <v>20</v>
      </c>
      <c r="H342" s="60" t="s">
        <v>20</v>
      </c>
    </row>
    <row r="343" spans="1:8" ht="31.5" x14ac:dyDescent="0.25">
      <c r="A343" s="21" t="s">
        <v>540</v>
      </c>
      <c r="B343" s="80" t="s">
        <v>541</v>
      </c>
      <c r="C343" s="23" t="s">
        <v>509</v>
      </c>
      <c r="D343" s="83">
        <v>3601.5220000000004</v>
      </c>
      <c r="E343" s="30">
        <f>E340</f>
        <v>3907.6198460000005</v>
      </c>
      <c r="F343" s="30">
        <f t="shared" si="14"/>
        <v>306.09784600000012</v>
      </c>
      <c r="G343" s="27">
        <f t="shared" si="15"/>
        <v>8.4991247033892936E-2</v>
      </c>
      <c r="H343" s="60" t="s">
        <v>715</v>
      </c>
    </row>
    <row r="344" spans="1:8" x14ac:dyDescent="0.25">
      <c r="A344" s="21" t="s">
        <v>542</v>
      </c>
      <c r="B344" s="34" t="s">
        <v>543</v>
      </c>
      <c r="C344" s="23" t="s">
        <v>509</v>
      </c>
      <c r="D344" s="84">
        <v>351.12299999999993</v>
      </c>
      <c r="E344" s="30">
        <v>421.02907999999991</v>
      </c>
      <c r="F344" s="30">
        <f t="shared" si="14"/>
        <v>69.906079999999974</v>
      </c>
      <c r="G344" s="27">
        <f t="shared" si="15"/>
        <v>0.19909285350147954</v>
      </c>
      <c r="H344" s="60" t="s">
        <v>20</v>
      </c>
    </row>
    <row r="345" spans="1:8" x14ac:dyDescent="0.25">
      <c r="A345" s="21" t="s">
        <v>544</v>
      </c>
      <c r="B345" s="34" t="s">
        <v>545</v>
      </c>
      <c r="C345" s="23" t="s">
        <v>499</v>
      </c>
      <c r="D345" s="84">
        <v>526.60320000000002</v>
      </c>
      <c r="E345" s="85">
        <v>568.23</v>
      </c>
      <c r="F345" s="30">
        <f t="shared" si="14"/>
        <v>41.626800000000003</v>
      </c>
      <c r="G345" s="27">
        <f t="shared" si="15"/>
        <v>7.9047753602712545E-2</v>
      </c>
      <c r="H345" s="60" t="s">
        <v>20</v>
      </c>
    </row>
    <row r="346" spans="1:8" ht="31.5" x14ac:dyDescent="0.25">
      <c r="A346" s="21" t="s">
        <v>546</v>
      </c>
      <c r="B346" s="33" t="s">
        <v>547</v>
      </c>
      <c r="C346" s="23" t="s">
        <v>499</v>
      </c>
      <c r="D346" s="83">
        <v>0</v>
      </c>
      <c r="E346" s="51">
        <v>0</v>
      </c>
      <c r="F346" s="30">
        <f t="shared" si="14"/>
        <v>0</v>
      </c>
      <c r="G346" s="31" t="s">
        <v>20</v>
      </c>
      <c r="H346" s="60" t="s">
        <v>20</v>
      </c>
    </row>
    <row r="347" spans="1:8" x14ac:dyDescent="0.25">
      <c r="A347" s="21" t="s">
        <v>548</v>
      </c>
      <c r="B347" s="80" t="s">
        <v>539</v>
      </c>
      <c r="C347" s="23" t="s">
        <v>499</v>
      </c>
      <c r="D347" s="83">
        <v>0</v>
      </c>
      <c r="E347" s="51">
        <v>0</v>
      </c>
      <c r="F347" s="30">
        <f t="shared" si="14"/>
        <v>0</v>
      </c>
      <c r="G347" s="31" t="s">
        <v>20</v>
      </c>
      <c r="H347" s="60" t="s">
        <v>20</v>
      </c>
    </row>
    <row r="348" spans="1:8" x14ac:dyDescent="0.25">
      <c r="A348" s="21" t="s">
        <v>549</v>
      </c>
      <c r="B348" s="80" t="s">
        <v>541</v>
      </c>
      <c r="C348" s="23" t="s">
        <v>499</v>
      </c>
      <c r="D348" s="83">
        <v>526.60320000000002</v>
      </c>
      <c r="E348" s="30">
        <f>E345</f>
        <v>568.23</v>
      </c>
      <c r="F348" s="30">
        <f t="shared" si="14"/>
        <v>41.626800000000003</v>
      </c>
      <c r="G348" s="27">
        <f t="shared" si="15"/>
        <v>7.9047753602712545E-2</v>
      </c>
      <c r="H348" s="60" t="s">
        <v>20</v>
      </c>
    </row>
    <row r="349" spans="1:8" x14ac:dyDescent="0.25">
      <c r="A349" s="21" t="s">
        <v>550</v>
      </c>
      <c r="B349" s="34" t="s">
        <v>551</v>
      </c>
      <c r="C349" s="23" t="s">
        <v>552</v>
      </c>
      <c r="D349" s="83">
        <v>154442.60665</v>
      </c>
      <c r="E349" s="30">
        <v>153597.90664999999</v>
      </c>
      <c r="F349" s="30">
        <f t="shared" si="14"/>
        <v>-844.70000000001164</v>
      </c>
      <c r="G349" s="27">
        <f t="shared" si="15"/>
        <v>-5.4693456574084198E-3</v>
      </c>
      <c r="H349" s="60" t="s">
        <v>20</v>
      </c>
    </row>
    <row r="350" spans="1:8" ht="31.5" x14ac:dyDescent="0.25">
      <c r="A350" s="21" t="s">
        <v>553</v>
      </c>
      <c r="B350" s="34" t="s">
        <v>554</v>
      </c>
      <c r="C350" s="23" t="s">
        <v>19</v>
      </c>
      <c r="D350" s="83">
        <v>4469.0359589903537</v>
      </c>
      <c r="E350" s="30">
        <f>E29-E64-E57</f>
        <v>4637.3110613101471</v>
      </c>
      <c r="F350" s="30">
        <f t="shared" si="14"/>
        <v>168.2751023197934</v>
      </c>
      <c r="G350" s="27">
        <f t="shared" si="15"/>
        <v>3.7653557470548993E-2</v>
      </c>
      <c r="H350" s="60" t="s">
        <v>20</v>
      </c>
    </row>
    <row r="351" spans="1:8" x14ac:dyDescent="0.25">
      <c r="A351" s="21" t="s">
        <v>555</v>
      </c>
      <c r="B351" s="61" t="s">
        <v>556</v>
      </c>
      <c r="C351" s="23" t="s">
        <v>227</v>
      </c>
      <c r="D351" s="83" t="s">
        <v>496</v>
      </c>
      <c r="E351" s="86" t="s">
        <v>496</v>
      </c>
      <c r="F351" s="86" t="s">
        <v>496</v>
      </c>
      <c r="G351" s="86" t="s">
        <v>496</v>
      </c>
      <c r="H351" s="60" t="s">
        <v>496</v>
      </c>
    </row>
    <row r="352" spans="1:8" x14ac:dyDescent="0.25">
      <c r="A352" s="21" t="s">
        <v>557</v>
      </c>
      <c r="B352" s="34" t="s">
        <v>558</v>
      </c>
      <c r="C352" s="23" t="s">
        <v>509</v>
      </c>
      <c r="D352" s="83">
        <v>0</v>
      </c>
      <c r="E352" s="86" t="s">
        <v>20</v>
      </c>
      <c r="F352" s="86" t="s">
        <v>20</v>
      </c>
      <c r="G352" s="86" t="s">
        <v>20</v>
      </c>
      <c r="H352" s="60" t="s">
        <v>20</v>
      </c>
    </row>
    <row r="353" spans="1:8" x14ac:dyDescent="0.25">
      <c r="A353" s="21" t="s">
        <v>559</v>
      </c>
      <c r="B353" s="34" t="s">
        <v>560</v>
      </c>
      <c r="C353" s="23" t="s">
        <v>502</v>
      </c>
      <c r="D353" s="83" t="s">
        <v>20</v>
      </c>
      <c r="E353" s="86" t="s">
        <v>20</v>
      </c>
      <c r="F353" s="86" t="s">
        <v>20</v>
      </c>
      <c r="G353" s="86" t="s">
        <v>20</v>
      </c>
      <c r="H353" s="60" t="s">
        <v>20</v>
      </c>
    </row>
    <row r="354" spans="1:8" ht="47.25" x14ac:dyDescent="0.25">
      <c r="A354" s="21" t="s">
        <v>561</v>
      </c>
      <c r="B354" s="34" t="s">
        <v>562</v>
      </c>
      <c r="C354" s="23" t="s">
        <v>19</v>
      </c>
      <c r="D354" s="83">
        <v>0</v>
      </c>
      <c r="E354" s="86" t="s">
        <v>20</v>
      </c>
      <c r="F354" s="86" t="s">
        <v>20</v>
      </c>
      <c r="G354" s="86" t="s">
        <v>20</v>
      </c>
      <c r="H354" s="60" t="s">
        <v>20</v>
      </c>
    </row>
    <row r="355" spans="1:8" ht="31.5" x14ac:dyDescent="0.25">
      <c r="A355" s="21" t="s">
        <v>563</v>
      </c>
      <c r="B355" s="34" t="s">
        <v>564</v>
      </c>
      <c r="C355" s="23" t="s">
        <v>19</v>
      </c>
      <c r="D355" s="83" t="s">
        <v>20</v>
      </c>
      <c r="E355" s="86" t="s">
        <v>20</v>
      </c>
      <c r="F355" s="86" t="s">
        <v>20</v>
      </c>
      <c r="G355" s="86" t="s">
        <v>20</v>
      </c>
      <c r="H355" s="60" t="s">
        <v>20</v>
      </c>
    </row>
    <row r="356" spans="1:8" x14ac:dyDescent="0.25">
      <c r="A356" s="21" t="s">
        <v>565</v>
      </c>
      <c r="B356" s="61" t="s">
        <v>566</v>
      </c>
      <c r="C356" s="87" t="s">
        <v>227</v>
      </c>
      <c r="D356" s="83" t="s">
        <v>496</v>
      </c>
      <c r="E356" s="86" t="s">
        <v>496</v>
      </c>
      <c r="F356" s="86" t="s">
        <v>496</v>
      </c>
      <c r="G356" s="86" t="s">
        <v>496</v>
      </c>
      <c r="H356" s="60" t="s">
        <v>496</v>
      </c>
    </row>
    <row r="357" spans="1:8" x14ac:dyDescent="0.25">
      <c r="A357" s="21" t="s">
        <v>567</v>
      </c>
      <c r="B357" s="34" t="s">
        <v>568</v>
      </c>
      <c r="C357" s="23" t="s">
        <v>499</v>
      </c>
      <c r="D357" s="83" t="s">
        <v>20</v>
      </c>
      <c r="E357" s="86" t="s">
        <v>20</v>
      </c>
      <c r="F357" s="86" t="s">
        <v>20</v>
      </c>
      <c r="G357" s="86" t="s">
        <v>20</v>
      </c>
      <c r="H357" s="60" t="s">
        <v>20</v>
      </c>
    </row>
    <row r="358" spans="1:8" ht="47.25" x14ac:dyDescent="0.25">
      <c r="A358" s="21" t="s">
        <v>569</v>
      </c>
      <c r="B358" s="33" t="s">
        <v>570</v>
      </c>
      <c r="C358" s="23" t="s">
        <v>499</v>
      </c>
      <c r="D358" s="83" t="s">
        <v>20</v>
      </c>
      <c r="E358" s="86" t="s">
        <v>20</v>
      </c>
      <c r="F358" s="86" t="s">
        <v>20</v>
      </c>
      <c r="G358" s="86" t="s">
        <v>20</v>
      </c>
      <c r="H358" s="60" t="s">
        <v>20</v>
      </c>
    </row>
    <row r="359" spans="1:8" ht="47.25" x14ac:dyDescent="0.25">
      <c r="A359" s="21" t="s">
        <v>571</v>
      </c>
      <c r="B359" s="33" t="s">
        <v>572</v>
      </c>
      <c r="C359" s="23" t="s">
        <v>499</v>
      </c>
      <c r="D359" s="83" t="s">
        <v>20</v>
      </c>
      <c r="E359" s="86" t="s">
        <v>20</v>
      </c>
      <c r="F359" s="86" t="s">
        <v>20</v>
      </c>
      <c r="G359" s="86" t="s">
        <v>20</v>
      </c>
      <c r="H359" s="60" t="s">
        <v>20</v>
      </c>
    </row>
    <row r="360" spans="1:8" ht="31.5" x14ac:dyDescent="0.25">
      <c r="A360" s="21" t="s">
        <v>573</v>
      </c>
      <c r="B360" s="33" t="s">
        <v>574</v>
      </c>
      <c r="C360" s="23" t="s">
        <v>499</v>
      </c>
      <c r="D360" s="83" t="s">
        <v>20</v>
      </c>
      <c r="E360" s="86" t="s">
        <v>20</v>
      </c>
      <c r="F360" s="86" t="s">
        <v>20</v>
      </c>
      <c r="G360" s="86" t="s">
        <v>20</v>
      </c>
      <c r="H360" s="60" t="s">
        <v>20</v>
      </c>
    </row>
    <row r="361" spans="1:8" x14ac:dyDescent="0.25">
      <c r="A361" s="21" t="s">
        <v>575</v>
      </c>
      <c r="B361" s="34" t="s">
        <v>576</v>
      </c>
      <c r="C361" s="23" t="s">
        <v>509</v>
      </c>
      <c r="D361" s="83" t="s">
        <v>20</v>
      </c>
      <c r="E361" s="86" t="s">
        <v>20</v>
      </c>
      <c r="F361" s="86" t="s">
        <v>20</v>
      </c>
      <c r="G361" s="86" t="s">
        <v>20</v>
      </c>
      <c r="H361" s="60" t="s">
        <v>20</v>
      </c>
    </row>
    <row r="362" spans="1:8" ht="31.5" x14ac:dyDescent="0.25">
      <c r="A362" s="21" t="s">
        <v>577</v>
      </c>
      <c r="B362" s="33" t="s">
        <v>578</v>
      </c>
      <c r="C362" s="23" t="s">
        <v>509</v>
      </c>
      <c r="D362" s="83" t="s">
        <v>20</v>
      </c>
      <c r="E362" s="86" t="s">
        <v>20</v>
      </c>
      <c r="F362" s="86" t="s">
        <v>20</v>
      </c>
      <c r="G362" s="86" t="s">
        <v>20</v>
      </c>
      <c r="H362" s="60" t="s">
        <v>20</v>
      </c>
    </row>
    <row r="363" spans="1:8" x14ac:dyDescent="0.25">
      <c r="A363" s="21" t="s">
        <v>579</v>
      </c>
      <c r="B363" s="33" t="s">
        <v>580</v>
      </c>
      <c r="C363" s="23" t="s">
        <v>509</v>
      </c>
      <c r="D363" s="83" t="s">
        <v>20</v>
      </c>
      <c r="E363" s="86" t="s">
        <v>20</v>
      </c>
      <c r="F363" s="86" t="s">
        <v>20</v>
      </c>
      <c r="G363" s="86" t="s">
        <v>20</v>
      </c>
      <c r="H363" s="60" t="s">
        <v>20</v>
      </c>
    </row>
    <row r="364" spans="1:8" ht="31.5" x14ac:dyDescent="0.25">
      <c r="A364" s="21" t="s">
        <v>581</v>
      </c>
      <c r="B364" s="34" t="s">
        <v>582</v>
      </c>
      <c r="C364" s="23" t="s">
        <v>19</v>
      </c>
      <c r="D364" s="83" t="s">
        <v>20</v>
      </c>
      <c r="E364" s="86" t="s">
        <v>20</v>
      </c>
      <c r="F364" s="86" t="s">
        <v>20</v>
      </c>
      <c r="G364" s="86" t="s">
        <v>20</v>
      </c>
      <c r="H364" s="60" t="s">
        <v>20</v>
      </c>
    </row>
    <row r="365" spans="1:8" x14ac:dyDescent="0.25">
      <c r="A365" s="21" t="s">
        <v>583</v>
      </c>
      <c r="B365" s="33" t="s">
        <v>584</v>
      </c>
      <c r="C365" s="23" t="s">
        <v>19</v>
      </c>
      <c r="D365" s="88" t="s">
        <v>20</v>
      </c>
      <c r="E365" s="86" t="s">
        <v>20</v>
      </c>
      <c r="F365" s="86" t="s">
        <v>20</v>
      </c>
      <c r="G365" s="86" t="s">
        <v>20</v>
      </c>
      <c r="H365" s="79" t="s">
        <v>20</v>
      </c>
    </row>
    <row r="366" spans="1:8" x14ac:dyDescent="0.25">
      <c r="A366" s="21" t="s">
        <v>585</v>
      </c>
      <c r="B366" s="33" t="s">
        <v>46</v>
      </c>
      <c r="C366" s="23" t="s">
        <v>19</v>
      </c>
      <c r="D366" s="88" t="s">
        <v>20</v>
      </c>
      <c r="E366" s="86" t="s">
        <v>20</v>
      </c>
      <c r="F366" s="86" t="s">
        <v>20</v>
      </c>
      <c r="G366" s="86" t="s">
        <v>20</v>
      </c>
      <c r="H366" s="79" t="s">
        <v>20</v>
      </c>
    </row>
    <row r="367" spans="1:8" ht="16.5" thickBot="1" x14ac:dyDescent="0.3">
      <c r="A367" s="52" t="s">
        <v>586</v>
      </c>
      <c r="B367" s="89" t="s">
        <v>587</v>
      </c>
      <c r="C367" s="54" t="s">
        <v>588</v>
      </c>
      <c r="D367" s="90">
        <v>2134.5</v>
      </c>
      <c r="E367" s="91">
        <v>1935.7674999999997</v>
      </c>
      <c r="F367" s="92">
        <f t="shared" ref="F367" si="16">IF(D367="нд","нд",E367-D367)</f>
        <v>-198.7325000000003</v>
      </c>
      <c r="G367" s="55">
        <f t="shared" ref="G367" si="17">IF(D367="нд","нд",E367/D367-1)</f>
        <v>-9.3104942609510521E-2</v>
      </c>
      <c r="H367" s="93" t="s">
        <v>20</v>
      </c>
    </row>
    <row r="368" spans="1:8" x14ac:dyDescent="0.25">
      <c r="A368" s="165" t="s">
        <v>589</v>
      </c>
      <c r="B368" s="166"/>
      <c r="C368" s="166"/>
      <c r="D368" s="166"/>
      <c r="E368" s="166"/>
      <c r="F368" s="166"/>
      <c r="G368" s="166"/>
      <c r="H368" s="167"/>
    </row>
    <row r="369" spans="1:8" ht="16.5" thickBot="1" x14ac:dyDescent="0.3">
      <c r="A369" s="165"/>
      <c r="B369" s="166"/>
      <c r="C369" s="166"/>
      <c r="D369" s="166"/>
      <c r="E369" s="166"/>
      <c r="F369" s="166"/>
      <c r="G369" s="166"/>
      <c r="H369" s="167"/>
    </row>
    <row r="370" spans="1:8" ht="51.75" customHeight="1" x14ac:dyDescent="0.25">
      <c r="A370" s="152" t="s">
        <v>7</v>
      </c>
      <c r="B370" s="154" t="s">
        <v>8</v>
      </c>
      <c r="C370" s="156" t="s">
        <v>9</v>
      </c>
      <c r="D370" s="168" t="s">
        <v>725</v>
      </c>
      <c r="E370" s="169"/>
      <c r="F370" s="170" t="s">
        <v>726</v>
      </c>
      <c r="G370" s="169"/>
      <c r="H370" s="146" t="s">
        <v>10</v>
      </c>
    </row>
    <row r="371" spans="1:8" ht="38.25" x14ac:dyDescent="0.25">
      <c r="A371" s="153"/>
      <c r="B371" s="155"/>
      <c r="C371" s="157"/>
      <c r="D371" s="9" t="s">
        <v>11</v>
      </c>
      <c r="E371" s="10" t="s">
        <v>12</v>
      </c>
      <c r="F371" s="10" t="s">
        <v>13</v>
      </c>
      <c r="G371" s="9" t="s">
        <v>14</v>
      </c>
      <c r="H371" s="147"/>
    </row>
    <row r="372" spans="1:8" ht="16.5" thickBot="1" x14ac:dyDescent="0.3">
      <c r="A372" s="94">
        <v>1</v>
      </c>
      <c r="B372" s="95">
        <v>2</v>
      </c>
      <c r="C372" s="96">
        <v>3</v>
      </c>
      <c r="D372" s="144">
        <v>4</v>
      </c>
      <c r="E372" s="142">
        <v>5</v>
      </c>
      <c r="F372" s="97">
        <v>6</v>
      </c>
      <c r="G372" s="97">
        <v>7</v>
      </c>
      <c r="H372" s="98">
        <v>8</v>
      </c>
    </row>
    <row r="373" spans="1:8" x14ac:dyDescent="0.25">
      <c r="A373" s="171" t="s">
        <v>590</v>
      </c>
      <c r="B373" s="172"/>
      <c r="C373" s="57" t="s">
        <v>19</v>
      </c>
      <c r="D373" s="70">
        <v>3382.3114195400003</v>
      </c>
      <c r="E373" s="99">
        <v>2751.2944478639997</v>
      </c>
      <c r="F373" s="99">
        <f t="shared" ref="F373:F436" si="18">IF(D373="нд","нд",E373-D373)</f>
        <v>-631.01697167600059</v>
      </c>
      <c r="G373" s="100">
        <f t="shared" ref="G373:G429" si="19">IF(D373="нд","нд",E373/D373-1)</f>
        <v>-0.18656382970253516</v>
      </c>
      <c r="H373" s="101" t="s">
        <v>20</v>
      </c>
    </row>
    <row r="374" spans="1:8" x14ac:dyDescent="0.25">
      <c r="A374" s="21" t="s">
        <v>17</v>
      </c>
      <c r="B374" s="102" t="s">
        <v>591</v>
      </c>
      <c r="C374" s="23" t="s">
        <v>19</v>
      </c>
      <c r="D374" s="62">
        <v>3382.3114195400003</v>
      </c>
      <c r="E374" s="26">
        <v>2751.2944478639997</v>
      </c>
      <c r="F374" s="26">
        <f t="shared" si="18"/>
        <v>-631.01697167600059</v>
      </c>
      <c r="G374" s="103">
        <f t="shared" si="19"/>
        <v>-0.18656382970253516</v>
      </c>
      <c r="H374" s="104" t="s">
        <v>20</v>
      </c>
    </row>
    <row r="375" spans="1:8" x14ac:dyDescent="0.25">
      <c r="A375" s="21" t="s">
        <v>21</v>
      </c>
      <c r="B375" s="34" t="s">
        <v>592</v>
      </c>
      <c r="C375" s="23" t="s">
        <v>19</v>
      </c>
      <c r="D375" s="62">
        <v>456.8</v>
      </c>
      <c r="E375" s="26">
        <v>701.66052280399992</v>
      </c>
      <c r="F375" s="26">
        <f t="shared" si="18"/>
        <v>244.86052280399991</v>
      </c>
      <c r="G375" s="103">
        <f t="shared" si="19"/>
        <v>0.53603441944833596</v>
      </c>
      <c r="H375" s="104" t="s">
        <v>20</v>
      </c>
    </row>
    <row r="376" spans="1:8" ht="31.5" x14ac:dyDescent="0.25">
      <c r="A376" s="21" t="s">
        <v>23</v>
      </c>
      <c r="B376" s="33" t="s">
        <v>593</v>
      </c>
      <c r="C376" s="23" t="s">
        <v>19</v>
      </c>
      <c r="D376" s="25">
        <v>456.8</v>
      </c>
      <c r="E376" s="25">
        <f>E384</f>
        <v>651.52954324399991</v>
      </c>
      <c r="F376" s="26">
        <f t="shared" si="18"/>
        <v>194.7295432439999</v>
      </c>
      <c r="G376" s="103">
        <f t="shared" si="19"/>
        <v>0.42629059379159351</v>
      </c>
      <c r="H376" s="104" t="s">
        <v>20</v>
      </c>
    </row>
    <row r="377" spans="1:8" x14ac:dyDescent="0.25">
      <c r="A377" s="21" t="s">
        <v>594</v>
      </c>
      <c r="B377" s="35" t="s">
        <v>595</v>
      </c>
      <c r="C377" s="23" t="s">
        <v>19</v>
      </c>
      <c r="D377" s="62" t="s">
        <v>20</v>
      </c>
      <c r="E377" s="25" t="s">
        <v>20</v>
      </c>
      <c r="F377" s="62" t="str">
        <f t="shared" si="18"/>
        <v>нд</v>
      </c>
      <c r="G377" s="27" t="str">
        <f t="shared" si="19"/>
        <v>нд</v>
      </c>
      <c r="H377" s="104" t="s">
        <v>20</v>
      </c>
    </row>
    <row r="378" spans="1:8" ht="31.5" x14ac:dyDescent="0.25">
      <c r="A378" s="21" t="s">
        <v>596</v>
      </c>
      <c r="B378" s="36" t="s">
        <v>24</v>
      </c>
      <c r="C378" s="23" t="s">
        <v>19</v>
      </c>
      <c r="D378" s="62" t="s">
        <v>20</v>
      </c>
      <c r="E378" s="25" t="s">
        <v>20</v>
      </c>
      <c r="F378" s="62" t="str">
        <f t="shared" si="18"/>
        <v>нд</v>
      </c>
      <c r="G378" s="27" t="str">
        <f t="shared" si="19"/>
        <v>нд</v>
      </c>
      <c r="H378" s="104" t="s">
        <v>20</v>
      </c>
    </row>
    <row r="379" spans="1:8" ht="31.5" x14ac:dyDescent="0.25">
      <c r="A379" s="21" t="s">
        <v>597</v>
      </c>
      <c r="B379" s="36" t="s">
        <v>26</v>
      </c>
      <c r="C379" s="23" t="s">
        <v>19</v>
      </c>
      <c r="D379" s="62" t="s">
        <v>20</v>
      </c>
      <c r="E379" s="25" t="s">
        <v>20</v>
      </c>
      <c r="F379" s="62" t="str">
        <f t="shared" si="18"/>
        <v>нд</v>
      </c>
      <c r="G379" s="27" t="str">
        <f t="shared" si="19"/>
        <v>нд</v>
      </c>
      <c r="H379" s="104" t="s">
        <v>20</v>
      </c>
    </row>
    <row r="380" spans="1:8" ht="31.5" x14ac:dyDescent="0.25">
      <c r="A380" s="21" t="s">
        <v>598</v>
      </c>
      <c r="B380" s="36" t="s">
        <v>28</v>
      </c>
      <c r="C380" s="23" t="s">
        <v>19</v>
      </c>
      <c r="D380" s="62" t="s">
        <v>20</v>
      </c>
      <c r="E380" s="25" t="s">
        <v>20</v>
      </c>
      <c r="F380" s="62" t="str">
        <f t="shared" si="18"/>
        <v>нд</v>
      </c>
      <c r="G380" s="27" t="str">
        <f t="shared" si="19"/>
        <v>нд</v>
      </c>
      <c r="H380" s="104" t="s">
        <v>20</v>
      </c>
    </row>
    <row r="381" spans="1:8" x14ac:dyDescent="0.25">
      <c r="A381" s="21" t="s">
        <v>599</v>
      </c>
      <c r="B381" s="35" t="s">
        <v>600</v>
      </c>
      <c r="C381" s="23" t="s">
        <v>19</v>
      </c>
      <c r="D381" s="62" t="s">
        <v>20</v>
      </c>
      <c r="E381" s="25" t="s">
        <v>20</v>
      </c>
      <c r="F381" s="62" t="str">
        <f t="shared" si="18"/>
        <v>нд</v>
      </c>
      <c r="G381" s="27" t="str">
        <f t="shared" si="19"/>
        <v>нд</v>
      </c>
      <c r="H381" s="104" t="s">
        <v>20</v>
      </c>
    </row>
    <row r="382" spans="1:8" x14ac:dyDescent="0.25">
      <c r="A382" s="21" t="s">
        <v>601</v>
      </c>
      <c r="B382" s="35" t="s">
        <v>602</v>
      </c>
      <c r="C382" s="23" t="s">
        <v>19</v>
      </c>
      <c r="D382" s="62" t="s">
        <v>20</v>
      </c>
      <c r="E382" s="25" t="s">
        <v>20</v>
      </c>
      <c r="F382" s="62" t="str">
        <f t="shared" si="18"/>
        <v>нд</v>
      </c>
      <c r="G382" s="27" t="str">
        <f t="shared" si="19"/>
        <v>нд</v>
      </c>
      <c r="H382" s="104" t="s">
        <v>20</v>
      </c>
    </row>
    <row r="383" spans="1:8" x14ac:dyDescent="0.25">
      <c r="A383" s="21" t="s">
        <v>603</v>
      </c>
      <c r="B383" s="35" t="s">
        <v>604</v>
      </c>
      <c r="C383" s="23" t="s">
        <v>19</v>
      </c>
      <c r="D383" s="62" t="s">
        <v>20</v>
      </c>
      <c r="E383" s="25" t="s">
        <v>20</v>
      </c>
      <c r="F383" s="62" t="str">
        <f t="shared" si="18"/>
        <v>нд</v>
      </c>
      <c r="G383" s="27" t="str">
        <f t="shared" si="19"/>
        <v>нд</v>
      </c>
      <c r="H383" s="104" t="s">
        <v>20</v>
      </c>
    </row>
    <row r="384" spans="1:8" x14ac:dyDescent="0.25">
      <c r="A384" s="21" t="s">
        <v>605</v>
      </c>
      <c r="B384" s="35" t="s">
        <v>606</v>
      </c>
      <c r="C384" s="23" t="s">
        <v>19</v>
      </c>
      <c r="D384" s="62">
        <v>456.8</v>
      </c>
      <c r="E384" s="105">
        <v>651.52954324399991</v>
      </c>
      <c r="F384" s="105">
        <f t="shared" si="18"/>
        <v>194.7295432439999</v>
      </c>
      <c r="G384" s="103">
        <f t="shared" si="19"/>
        <v>0.42629059379159351</v>
      </c>
      <c r="H384" s="104" t="s">
        <v>20</v>
      </c>
    </row>
    <row r="385" spans="1:8" ht="31.5" x14ac:dyDescent="0.25">
      <c r="A385" s="21" t="s">
        <v>607</v>
      </c>
      <c r="B385" s="36" t="s">
        <v>608</v>
      </c>
      <c r="C385" s="23" t="s">
        <v>19</v>
      </c>
      <c r="D385" s="62">
        <v>0</v>
      </c>
      <c r="E385" s="25" t="s">
        <v>20</v>
      </c>
      <c r="F385" s="25" t="s">
        <v>20</v>
      </c>
      <c r="G385" s="25" t="s">
        <v>20</v>
      </c>
      <c r="H385" s="72" t="s">
        <v>20</v>
      </c>
    </row>
    <row r="386" spans="1:8" x14ac:dyDescent="0.25">
      <c r="A386" s="21" t="s">
        <v>609</v>
      </c>
      <c r="B386" s="36" t="s">
        <v>610</v>
      </c>
      <c r="C386" s="23" t="s">
        <v>19</v>
      </c>
      <c r="D386" s="62">
        <v>0</v>
      </c>
      <c r="E386" s="25" t="s">
        <v>20</v>
      </c>
      <c r="F386" s="25" t="s">
        <v>20</v>
      </c>
      <c r="G386" s="25" t="s">
        <v>20</v>
      </c>
      <c r="H386" s="72" t="s">
        <v>20</v>
      </c>
    </row>
    <row r="387" spans="1:8" x14ac:dyDescent="0.25">
      <c r="A387" s="21" t="s">
        <v>611</v>
      </c>
      <c r="B387" s="36" t="s">
        <v>612</v>
      </c>
      <c r="C387" s="23" t="s">
        <v>19</v>
      </c>
      <c r="D387" s="62">
        <v>456.8</v>
      </c>
      <c r="E387" s="105">
        <v>651.52954324399991</v>
      </c>
      <c r="F387" s="105">
        <f t="shared" si="18"/>
        <v>194.7295432439999</v>
      </c>
      <c r="G387" s="103">
        <f t="shared" si="19"/>
        <v>0.42629059379159351</v>
      </c>
      <c r="H387" s="72" t="s">
        <v>20</v>
      </c>
    </row>
    <row r="388" spans="1:8" ht="94.5" x14ac:dyDescent="0.25">
      <c r="A388" s="21" t="s">
        <v>613</v>
      </c>
      <c r="B388" s="36" t="s">
        <v>610</v>
      </c>
      <c r="C388" s="23" t="s">
        <v>19</v>
      </c>
      <c r="D388" s="62">
        <v>456.8</v>
      </c>
      <c r="E388" s="105">
        <f>E387</f>
        <v>651.52954324399991</v>
      </c>
      <c r="F388" s="105">
        <f t="shared" si="18"/>
        <v>194.7295432439999</v>
      </c>
      <c r="G388" s="103">
        <f t="shared" si="19"/>
        <v>0.42629059379159351</v>
      </c>
      <c r="H388" s="72" t="s">
        <v>716</v>
      </c>
    </row>
    <row r="389" spans="1:8" x14ac:dyDescent="0.25">
      <c r="A389" s="21" t="s">
        <v>614</v>
      </c>
      <c r="B389" s="35" t="s">
        <v>615</v>
      </c>
      <c r="C389" s="23" t="s">
        <v>19</v>
      </c>
      <c r="D389" s="84" t="s">
        <v>20</v>
      </c>
      <c r="E389" s="51" t="s">
        <v>20</v>
      </c>
      <c r="F389" s="30" t="str">
        <f t="shared" si="18"/>
        <v>нд</v>
      </c>
      <c r="G389" s="27" t="str">
        <f t="shared" si="19"/>
        <v>нд</v>
      </c>
      <c r="H389" s="104" t="s">
        <v>20</v>
      </c>
    </row>
    <row r="390" spans="1:8" x14ac:dyDescent="0.25">
      <c r="A390" s="21" t="s">
        <v>616</v>
      </c>
      <c r="B390" s="35" t="s">
        <v>423</v>
      </c>
      <c r="C390" s="23" t="s">
        <v>19</v>
      </c>
      <c r="D390" s="84" t="s">
        <v>20</v>
      </c>
      <c r="E390" s="51" t="s">
        <v>20</v>
      </c>
      <c r="F390" s="30" t="str">
        <f t="shared" si="18"/>
        <v>нд</v>
      </c>
      <c r="G390" s="27" t="str">
        <f t="shared" si="19"/>
        <v>нд</v>
      </c>
      <c r="H390" s="104" t="s">
        <v>20</v>
      </c>
    </row>
    <row r="391" spans="1:8" ht="31.5" x14ac:dyDescent="0.25">
      <c r="A391" s="21" t="s">
        <v>617</v>
      </c>
      <c r="B391" s="35" t="s">
        <v>618</v>
      </c>
      <c r="C391" s="23" t="s">
        <v>19</v>
      </c>
      <c r="D391" s="84" t="s">
        <v>20</v>
      </c>
      <c r="E391" s="51" t="s">
        <v>20</v>
      </c>
      <c r="F391" s="30" t="str">
        <f t="shared" si="18"/>
        <v>нд</v>
      </c>
      <c r="G391" s="27" t="str">
        <f t="shared" si="19"/>
        <v>нд</v>
      </c>
      <c r="H391" s="104" t="s">
        <v>20</v>
      </c>
    </row>
    <row r="392" spans="1:8" x14ac:dyDescent="0.25">
      <c r="A392" s="21" t="s">
        <v>619</v>
      </c>
      <c r="B392" s="36" t="s">
        <v>44</v>
      </c>
      <c r="C392" s="23" t="s">
        <v>19</v>
      </c>
      <c r="D392" s="84" t="s">
        <v>20</v>
      </c>
      <c r="E392" s="51" t="s">
        <v>20</v>
      </c>
      <c r="F392" s="30" t="str">
        <f t="shared" si="18"/>
        <v>нд</v>
      </c>
      <c r="G392" s="27" t="str">
        <f t="shared" si="19"/>
        <v>нд</v>
      </c>
      <c r="H392" s="104" t="s">
        <v>20</v>
      </c>
    </row>
    <row r="393" spans="1:8" x14ac:dyDescent="0.25">
      <c r="A393" s="21" t="s">
        <v>620</v>
      </c>
      <c r="B393" s="106" t="s">
        <v>46</v>
      </c>
      <c r="C393" s="23" t="s">
        <v>19</v>
      </c>
      <c r="D393" s="84" t="s">
        <v>20</v>
      </c>
      <c r="E393" s="51" t="s">
        <v>20</v>
      </c>
      <c r="F393" s="30" t="str">
        <f t="shared" si="18"/>
        <v>нд</v>
      </c>
      <c r="G393" s="27" t="str">
        <f t="shared" si="19"/>
        <v>нд</v>
      </c>
      <c r="H393" s="104" t="s">
        <v>20</v>
      </c>
    </row>
    <row r="394" spans="1:8" ht="31.5" x14ac:dyDescent="0.25">
      <c r="A394" s="21" t="s">
        <v>25</v>
      </c>
      <c r="B394" s="33" t="s">
        <v>621</v>
      </c>
      <c r="C394" s="23" t="s">
        <v>19</v>
      </c>
      <c r="D394" s="84" t="s">
        <v>20</v>
      </c>
      <c r="E394" s="51" t="s">
        <v>20</v>
      </c>
      <c r="F394" s="30" t="str">
        <f t="shared" si="18"/>
        <v>нд</v>
      </c>
      <c r="G394" s="27" t="str">
        <f t="shared" si="19"/>
        <v>нд</v>
      </c>
      <c r="H394" s="104" t="s">
        <v>20</v>
      </c>
    </row>
    <row r="395" spans="1:8" ht="31.5" x14ac:dyDescent="0.25">
      <c r="A395" s="21" t="s">
        <v>622</v>
      </c>
      <c r="B395" s="35" t="s">
        <v>24</v>
      </c>
      <c r="C395" s="23" t="s">
        <v>19</v>
      </c>
      <c r="D395" s="84" t="s">
        <v>20</v>
      </c>
      <c r="E395" s="51" t="s">
        <v>20</v>
      </c>
      <c r="F395" s="30" t="str">
        <f t="shared" si="18"/>
        <v>нд</v>
      </c>
      <c r="G395" s="27" t="str">
        <f t="shared" si="19"/>
        <v>нд</v>
      </c>
      <c r="H395" s="104" t="s">
        <v>20</v>
      </c>
    </row>
    <row r="396" spans="1:8" ht="31.5" x14ac:dyDescent="0.25">
      <c r="A396" s="21" t="s">
        <v>623</v>
      </c>
      <c r="B396" s="35" t="s">
        <v>26</v>
      </c>
      <c r="C396" s="23" t="s">
        <v>19</v>
      </c>
      <c r="D396" s="84" t="s">
        <v>20</v>
      </c>
      <c r="E396" s="51" t="s">
        <v>20</v>
      </c>
      <c r="F396" s="30" t="str">
        <f t="shared" si="18"/>
        <v>нд</v>
      </c>
      <c r="G396" s="27" t="str">
        <f t="shared" si="19"/>
        <v>нд</v>
      </c>
      <c r="H396" s="104" t="s">
        <v>20</v>
      </c>
    </row>
    <row r="397" spans="1:8" ht="31.5" x14ac:dyDescent="0.25">
      <c r="A397" s="21" t="s">
        <v>624</v>
      </c>
      <c r="B397" s="35" t="s">
        <v>28</v>
      </c>
      <c r="C397" s="23" t="s">
        <v>19</v>
      </c>
      <c r="D397" s="84" t="s">
        <v>20</v>
      </c>
      <c r="E397" s="51" t="s">
        <v>20</v>
      </c>
      <c r="F397" s="30" t="str">
        <f t="shared" si="18"/>
        <v>нд</v>
      </c>
      <c r="G397" s="27" t="str">
        <f t="shared" si="19"/>
        <v>нд</v>
      </c>
      <c r="H397" s="104" t="s">
        <v>20</v>
      </c>
    </row>
    <row r="398" spans="1:8" ht="63" x14ac:dyDescent="0.25">
      <c r="A398" s="21" t="s">
        <v>27</v>
      </c>
      <c r="B398" s="33" t="s">
        <v>625</v>
      </c>
      <c r="C398" s="23" t="s">
        <v>19</v>
      </c>
      <c r="D398" s="84" t="s">
        <v>20</v>
      </c>
      <c r="E398" s="25">
        <f>E375-E376</f>
        <v>50.130979560000014</v>
      </c>
      <c r="F398" s="30" t="str">
        <f t="shared" si="18"/>
        <v>нд</v>
      </c>
      <c r="G398" s="27" t="str">
        <f t="shared" si="19"/>
        <v>нд</v>
      </c>
      <c r="H398" s="104" t="s">
        <v>717</v>
      </c>
    </row>
    <row r="399" spans="1:8" ht="63" x14ac:dyDescent="0.25">
      <c r="A399" s="21" t="s">
        <v>29</v>
      </c>
      <c r="B399" s="34" t="s">
        <v>626</v>
      </c>
      <c r="C399" s="23" t="s">
        <v>19</v>
      </c>
      <c r="D399" s="62">
        <v>1477.6473917000001</v>
      </c>
      <c r="E399" s="26">
        <v>1174.8909268700002</v>
      </c>
      <c r="F399" s="26">
        <f t="shared" si="18"/>
        <v>-302.75646482999991</v>
      </c>
      <c r="G399" s="103">
        <f t="shared" si="19"/>
        <v>-0.20489087351325774</v>
      </c>
      <c r="H399" s="104" t="s">
        <v>718</v>
      </c>
    </row>
    <row r="400" spans="1:8" ht="25.5" customHeight="1" x14ac:dyDescent="0.25">
      <c r="A400" s="21" t="s">
        <v>627</v>
      </c>
      <c r="B400" s="33" t="s">
        <v>628</v>
      </c>
      <c r="C400" s="23" t="s">
        <v>19</v>
      </c>
      <c r="D400" s="62">
        <v>1453.7296106000001</v>
      </c>
      <c r="E400" s="105">
        <v>1163.27709125</v>
      </c>
      <c r="F400" s="105">
        <f t="shared" si="18"/>
        <v>-290.4525193500001</v>
      </c>
      <c r="G400" s="103">
        <f t="shared" si="19"/>
        <v>-0.19979817239199049</v>
      </c>
      <c r="H400" s="104" t="s">
        <v>20</v>
      </c>
    </row>
    <row r="401" spans="1:8" x14ac:dyDescent="0.25">
      <c r="A401" s="21" t="s">
        <v>629</v>
      </c>
      <c r="B401" s="35" t="s">
        <v>630</v>
      </c>
      <c r="C401" s="23" t="s">
        <v>19</v>
      </c>
      <c r="D401" s="84" t="s">
        <v>20</v>
      </c>
      <c r="E401" s="51" t="s">
        <v>20</v>
      </c>
      <c r="F401" s="30" t="str">
        <f t="shared" si="18"/>
        <v>нд</v>
      </c>
      <c r="G401" s="27" t="str">
        <f t="shared" si="19"/>
        <v>нд</v>
      </c>
      <c r="H401" s="104" t="s">
        <v>20</v>
      </c>
    </row>
    <row r="402" spans="1:8" ht="31.5" x14ac:dyDescent="0.25">
      <c r="A402" s="21" t="s">
        <v>631</v>
      </c>
      <c r="B402" s="35" t="s">
        <v>24</v>
      </c>
      <c r="C402" s="23" t="s">
        <v>19</v>
      </c>
      <c r="D402" s="84" t="s">
        <v>20</v>
      </c>
      <c r="E402" s="51" t="s">
        <v>20</v>
      </c>
      <c r="F402" s="30" t="str">
        <f t="shared" si="18"/>
        <v>нд</v>
      </c>
      <c r="G402" s="27" t="str">
        <f t="shared" si="19"/>
        <v>нд</v>
      </c>
      <c r="H402" s="104" t="s">
        <v>20</v>
      </c>
    </row>
    <row r="403" spans="1:8" ht="31.5" x14ac:dyDescent="0.25">
      <c r="A403" s="21" t="s">
        <v>632</v>
      </c>
      <c r="B403" s="35" t="s">
        <v>26</v>
      </c>
      <c r="C403" s="23" t="s">
        <v>19</v>
      </c>
      <c r="D403" s="84" t="s">
        <v>20</v>
      </c>
      <c r="E403" s="51" t="s">
        <v>20</v>
      </c>
      <c r="F403" s="30" t="str">
        <f t="shared" si="18"/>
        <v>нд</v>
      </c>
      <c r="G403" s="27" t="str">
        <f t="shared" si="19"/>
        <v>нд</v>
      </c>
      <c r="H403" s="104" t="s">
        <v>20</v>
      </c>
    </row>
    <row r="404" spans="1:8" ht="31.5" x14ac:dyDescent="0.25">
      <c r="A404" s="21" t="s">
        <v>633</v>
      </c>
      <c r="B404" s="35" t="s">
        <v>28</v>
      </c>
      <c r="C404" s="23" t="s">
        <v>19</v>
      </c>
      <c r="D404" s="84" t="s">
        <v>20</v>
      </c>
      <c r="E404" s="51" t="s">
        <v>20</v>
      </c>
      <c r="F404" s="30" t="str">
        <f t="shared" si="18"/>
        <v>нд</v>
      </c>
      <c r="G404" s="27" t="str">
        <f t="shared" si="19"/>
        <v>нд</v>
      </c>
      <c r="H404" s="104" t="s">
        <v>20</v>
      </c>
    </row>
    <row r="405" spans="1:8" x14ac:dyDescent="0.25">
      <c r="A405" s="21" t="s">
        <v>634</v>
      </c>
      <c r="B405" s="35" t="s">
        <v>409</v>
      </c>
      <c r="C405" s="23" t="s">
        <v>19</v>
      </c>
      <c r="D405" s="84" t="s">
        <v>20</v>
      </c>
      <c r="E405" s="51" t="s">
        <v>20</v>
      </c>
      <c r="F405" s="30" t="str">
        <f t="shared" si="18"/>
        <v>нд</v>
      </c>
      <c r="G405" s="27" t="str">
        <f t="shared" si="19"/>
        <v>нд</v>
      </c>
      <c r="H405" s="104" t="s">
        <v>20</v>
      </c>
    </row>
    <row r="406" spans="1:8" x14ac:dyDescent="0.25">
      <c r="A406" s="21" t="s">
        <v>635</v>
      </c>
      <c r="B406" s="35" t="s">
        <v>412</v>
      </c>
      <c r="C406" s="23" t="s">
        <v>19</v>
      </c>
      <c r="D406" s="62">
        <v>1453.7296106000001</v>
      </c>
      <c r="E406" s="105">
        <f>E400</f>
        <v>1163.27709125</v>
      </c>
      <c r="F406" s="105">
        <f t="shared" si="18"/>
        <v>-290.4525193500001</v>
      </c>
      <c r="G406" s="103">
        <f t="shared" si="19"/>
        <v>-0.19979817239199049</v>
      </c>
      <c r="H406" s="104" t="s">
        <v>20</v>
      </c>
    </row>
    <row r="407" spans="1:8" x14ac:dyDescent="0.25">
      <c r="A407" s="21" t="s">
        <v>636</v>
      </c>
      <c r="B407" s="35" t="s">
        <v>415</v>
      </c>
      <c r="C407" s="23" t="s">
        <v>19</v>
      </c>
      <c r="D407" s="84" t="s">
        <v>20</v>
      </c>
      <c r="E407" s="51" t="s">
        <v>20</v>
      </c>
      <c r="F407" s="30" t="str">
        <f t="shared" si="18"/>
        <v>нд</v>
      </c>
      <c r="G407" s="27" t="str">
        <f t="shared" si="19"/>
        <v>нд</v>
      </c>
      <c r="H407" s="104" t="s">
        <v>20</v>
      </c>
    </row>
    <row r="408" spans="1:8" x14ac:dyDescent="0.25">
      <c r="A408" s="21" t="s">
        <v>637</v>
      </c>
      <c r="B408" s="35" t="s">
        <v>421</v>
      </c>
      <c r="C408" s="23" t="s">
        <v>19</v>
      </c>
      <c r="D408" s="84">
        <v>0</v>
      </c>
      <c r="E408" s="51" t="s">
        <v>20</v>
      </c>
      <c r="F408" s="51" t="s">
        <v>20</v>
      </c>
      <c r="G408" s="51" t="s">
        <v>20</v>
      </c>
      <c r="H408" s="104" t="s">
        <v>20</v>
      </c>
    </row>
    <row r="409" spans="1:8" x14ac:dyDescent="0.25">
      <c r="A409" s="21" t="s">
        <v>638</v>
      </c>
      <c r="B409" s="35" t="s">
        <v>423</v>
      </c>
      <c r="C409" s="23" t="s">
        <v>19</v>
      </c>
      <c r="D409" s="84" t="s">
        <v>20</v>
      </c>
      <c r="E409" s="51" t="s">
        <v>20</v>
      </c>
      <c r="F409" s="30" t="str">
        <f t="shared" si="18"/>
        <v>нд</v>
      </c>
      <c r="G409" s="27" t="str">
        <f t="shared" si="19"/>
        <v>нд</v>
      </c>
      <c r="H409" s="104" t="s">
        <v>20</v>
      </c>
    </row>
    <row r="410" spans="1:8" ht="31.5" x14ac:dyDescent="0.25">
      <c r="A410" s="21" t="s">
        <v>639</v>
      </c>
      <c r="B410" s="35" t="s">
        <v>426</v>
      </c>
      <c r="C410" s="23" t="s">
        <v>19</v>
      </c>
      <c r="D410" s="84" t="s">
        <v>20</v>
      </c>
      <c r="E410" s="51" t="s">
        <v>20</v>
      </c>
      <c r="F410" s="30" t="str">
        <f t="shared" si="18"/>
        <v>нд</v>
      </c>
      <c r="G410" s="27" t="str">
        <f t="shared" si="19"/>
        <v>нд</v>
      </c>
      <c r="H410" s="104" t="s">
        <v>20</v>
      </c>
    </row>
    <row r="411" spans="1:8" x14ac:dyDescent="0.25">
      <c r="A411" s="21" t="s">
        <v>640</v>
      </c>
      <c r="B411" s="36" t="s">
        <v>44</v>
      </c>
      <c r="C411" s="23" t="s">
        <v>19</v>
      </c>
      <c r="D411" s="84" t="s">
        <v>20</v>
      </c>
      <c r="E411" s="51" t="s">
        <v>20</v>
      </c>
      <c r="F411" s="30" t="str">
        <f t="shared" si="18"/>
        <v>нд</v>
      </c>
      <c r="G411" s="27" t="str">
        <f t="shared" si="19"/>
        <v>нд</v>
      </c>
      <c r="H411" s="104" t="s">
        <v>20</v>
      </c>
    </row>
    <row r="412" spans="1:8" x14ac:dyDescent="0.25">
      <c r="A412" s="21" t="s">
        <v>641</v>
      </c>
      <c r="B412" s="106" t="s">
        <v>46</v>
      </c>
      <c r="C412" s="23" t="s">
        <v>19</v>
      </c>
      <c r="D412" s="84" t="s">
        <v>20</v>
      </c>
      <c r="E412" s="51" t="s">
        <v>20</v>
      </c>
      <c r="F412" s="30" t="str">
        <f t="shared" si="18"/>
        <v>нд</v>
      </c>
      <c r="G412" s="27" t="str">
        <f t="shared" si="19"/>
        <v>нд</v>
      </c>
      <c r="H412" s="104" t="s">
        <v>20</v>
      </c>
    </row>
    <row r="413" spans="1:8" x14ac:dyDescent="0.25">
      <c r="A413" s="21" t="s">
        <v>642</v>
      </c>
      <c r="B413" s="33" t="s">
        <v>643</v>
      </c>
      <c r="C413" s="23" t="s">
        <v>19</v>
      </c>
      <c r="D413" s="84">
        <v>14.706781100000022</v>
      </c>
      <c r="E413" s="30">
        <v>11.61383562</v>
      </c>
      <c r="F413" s="111">
        <f t="shared" si="18"/>
        <v>-3.0929454800000222</v>
      </c>
      <c r="G413" s="103">
        <f t="shared" si="19"/>
        <v>-0.2103074397428828</v>
      </c>
      <c r="H413" s="104" t="s">
        <v>20</v>
      </c>
    </row>
    <row r="414" spans="1:8" x14ac:dyDescent="0.25">
      <c r="A414" s="21" t="s">
        <v>644</v>
      </c>
      <c r="B414" s="33" t="s">
        <v>645</v>
      </c>
      <c r="C414" s="23" t="s">
        <v>19</v>
      </c>
      <c r="D414" s="83">
        <v>9.2109999999999346</v>
      </c>
      <c r="E414" s="30">
        <v>0</v>
      </c>
      <c r="F414" s="105">
        <f t="shared" si="18"/>
        <v>-9.2109999999999346</v>
      </c>
      <c r="G414" s="103">
        <f t="shared" si="19"/>
        <v>-1</v>
      </c>
      <c r="H414" s="104" t="s">
        <v>20</v>
      </c>
    </row>
    <row r="415" spans="1:8" x14ac:dyDescent="0.25">
      <c r="A415" s="21" t="s">
        <v>646</v>
      </c>
      <c r="B415" s="35" t="s">
        <v>630</v>
      </c>
      <c r="C415" s="23" t="s">
        <v>19</v>
      </c>
      <c r="D415" s="84" t="s">
        <v>20</v>
      </c>
      <c r="E415" s="51" t="s">
        <v>20</v>
      </c>
      <c r="F415" s="84" t="str">
        <f t="shared" si="18"/>
        <v>нд</v>
      </c>
      <c r="G415" s="27" t="str">
        <f t="shared" si="19"/>
        <v>нд</v>
      </c>
      <c r="H415" s="104" t="s">
        <v>20</v>
      </c>
    </row>
    <row r="416" spans="1:8" ht="31.5" x14ac:dyDescent="0.25">
      <c r="A416" s="21" t="s">
        <v>647</v>
      </c>
      <c r="B416" s="35" t="s">
        <v>24</v>
      </c>
      <c r="C416" s="23" t="s">
        <v>19</v>
      </c>
      <c r="D416" s="84" t="s">
        <v>20</v>
      </c>
      <c r="E416" s="51" t="s">
        <v>20</v>
      </c>
      <c r="F416" s="84" t="str">
        <f t="shared" si="18"/>
        <v>нд</v>
      </c>
      <c r="G416" s="27" t="str">
        <f t="shared" si="19"/>
        <v>нд</v>
      </c>
      <c r="H416" s="104" t="s">
        <v>20</v>
      </c>
    </row>
    <row r="417" spans="1:10" ht="31.5" x14ac:dyDescent="0.25">
      <c r="A417" s="21" t="s">
        <v>648</v>
      </c>
      <c r="B417" s="35" t="s">
        <v>26</v>
      </c>
      <c r="C417" s="23" t="s">
        <v>19</v>
      </c>
      <c r="D417" s="84" t="s">
        <v>20</v>
      </c>
      <c r="E417" s="51" t="s">
        <v>20</v>
      </c>
      <c r="F417" s="84" t="str">
        <f t="shared" si="18"/>
        <v>нд</v>
      </c>
      <c r="G417" s="27" t="str">
        <f t="shared" si="19"/>
        <v>нд</v>
      </c>
      <c r="H417" s="104" t="s">
        <v>20</v>
      </c>
    </row>
    <row r="418" spans="1:10" ht="31.5" x14ac:dyDescent="0.25">
      <c r="A418" s="21" t="s">
        <v>649</v>
      </c>
      <c r="B418" s="35" t="s">
        <v>28</v>
      </c>
      <c r="C418" s="23" t="s">
        <v>19</v>
      </c>
      <c r="D418" s="84" t="s">
        <v>20</v>
      </c>
      <c r="E418" s="51" t="s">
        <v>20</v>
      </c>
      <c r="F418" s="84" t="str">
        <f t="shared" si="18"/>
        <v>нд</v>
      </c>
      <c r="G418" s="27" t="str">
        <f t="shared" si="19"/>
        <v>нд</v>
      </c>
      <c r="H418" s="104" t="s">
        <v>20</v>
      </c>
    </row>
    <row r="419" spans="1:10" x14ac:dyDescent="0.25">
      <c r="A419" s="21" t="s">
        <v>650</v>
      </c>
      <c r="B419" s="35" t="s">
        <v>409</v>
      </c>
      <c r="C419" s="23" t="s">
        <v>19</v>
      </c>
      <c r="D419" s="84" t="s">
        <v>20</v>
      </c>
      <c r="E419" s="51" t="s">
        <v>20</v>
      </c>
      <c r="F419" s="84" t="str">
        <f t="shared" si="18"/>
        <v>нд</v>
      </c>
      <c r="G419" s="27" t="str">
        <f t="shared" si="19"/>
        <v>нд</v>
      </c>
      <c r="H419" s="104" t="s">
        <v>20</v>
      </c>
    </row>
    <row r="420" spans="1:10" x14ac:dyDescent="0.25">
      <c r="A420" s="21" t="s">
        <v>651</v>
      </c>
      <c r="B420" s="35" t="s">
        <v>412</v>
      </c>
      <c r="C420" s="23" t="s">
        <v>19</v>
      </c>
      <c r="D420" s="83">
        <v>0</v>
      </c>
      <c r="E420" s="51" t="s">
        <v>20</v>
      </c>
      <c r="F420" s="51" t="s">
        <v>20</v>
      </c>
      <c r="G420" s="51" t="s">
        <v>20</v>
      </c>
      <c r="H420" s="104" t="s">
        <v>20</v>
      </c>
    </row>
    <row r="421" spans="1:10" x14ac:dyDescent="0.25">
      <c r="A421" s="21" t="s">
        <v>652</v>
      </c>
      <c r="B421" s="35" t="s">
        <v>415</v>
      </c>
      <c r="C421" s="23" t="s">
        <v>19</v>
      </c>
      <c r="D421" s="84" t="s">
        <v>20</v>
      </c>
      <c r="E421" s="30" t="s">
        <v>20</v>
      </c>
      <c r="F421" s="30" t="s">
        <v>20</v>
      </c>
      <c r="G421" s="30" t="s">
        <v>20</v>
      </c>
      <c r="H421" s="104" t="s">
        <v>20</v>
      </c>
    </row>
    <row r="422" spans="1:10" x14ac:dyDescent="0.25">
      <c r="A422" s="21" t="s">
        <v>653</v>
      </c>
      <c r="B422" s="35" t="s">
        <v>421</v>
      </c>
      <c r="C422" s="23" t="s">
        <v>19</v>
      </c>
      <c r="D422" s="84">
        <v>0</v>
      </c>
      <c r="E422" s="30" t="s">
        <v>20</v>
      </c>
      <c r="F422" s="30" t="s">
        <v>20</v>
      </c>
      <c r="G422" s="30" t="s">
        <v>20</v>
      </c>
      <c r="H422" s="104" t="s">
        <v>20</v>
      </c>
    </row>
    <row r="423" spans="1:10" x14ac:dyDescent="0.25">
      <c r="A423" s="21" t="s">
        <v>654</v>
      </c>
      <c r="B423" s="35" t="s">
        <v>423</v>
      </c>
      <c r="C423" s="23" t="s">
        <v>19</v>
      </c>
      <c r="D423" s="84" t="s">
        <v>20</v>
      </c>
      <c r="E423" s="30" t="s">
        <v>20</v>
      </c>
      <c r="F423" s="30" t="s">
        <v>20</v>
      </c>
      <c r="G423" s="30" t="s">
        <v>20</v>
      </c>
      <c r="H423" s="104" t="s">
        <v>20</v>
      </c>
    </row>
    <row r="424" spans="1:10" ht="31.5" x14ac:dyDescent="0.25">
      <c r="A424" s="21" t="s">
        <v>655</v>
      </c>
      <c r="B424" s="35" t="s">
        <v>426</v>
      </c>
      <c r="C424" s="23" t="s">
        <v>19</v>
      </c>
      <c r="D424" s="84" t="s">
        <v>20</v>
      </c>
      <c r="E424" s="30" t="s">
        <v>20</v>
      </c>
      <c r="F424" s="84" t="str">
        <f t="shared" si="18"/>
        <v>нд</v>
      </c>
      <c r="G424" s="27" t="str">
        <f t="shared" si="19"/>
        <v>нд</v>
      </c>
      <c r="H424" s="104" t="s">
        <v>20</v>
      </c>
    </row>
    <row r="425" spans="1:10" x14ac:dyDescent="0.25">
      <c r="A425" s="21" t="s">
        <v>656</v>
      </c>
      <c r="B425" s="106" t="s">
        <v>44</v>
      </c>
      <c r="C425" s="23" t="s">
        <v>19</v>
      </c>
      <c r="D425" s="84" t="s">
        <v>20</v>
      </c>
      <c r="E425" s="30" t="s">
        <v>20</v>
      </c>
      <c r="F425" s="84" t="str">
        <f t="shared" si="18"/>
        <v>нд</v>
      </c>
      <c r="G425" s="27" t="str">
        <f t="shared" si="19"/>
        <v>нд</v>
      </c>
      <c r="H425" s="104" t="s">
        <v>20</v>
      </c>
    </row>
    <row r="426" spans="1:10" x14ac:dyDescent="0.25">
      <c r="A426" s="21" t="s">
        <v>657</v>
      </c>
      <c r="B426" s="106" t="s">
        <v>46</v>
      </c>
      <c r="C426" s="23" t="s">
        <v>19</v>
      </c>
      <c r="D426" s="84" t="s">
        <v>20</v>
      </c>
      <c r="E426" s="30" t="s">
        <v>20</v>
      </c>
      <c r="F426" s="84" t="str">
        <f t="shared" si="18"/>
        <v>нд</v>
      </c>
      <c r="G426" s="27" t="str">
        <f t="shared" si="19"/>
        <v>нд</v>
      </c>
      <c r="H426" s="104" t="s">
        <v>20</v>
      </c>
    </row>
    <row r="427" spans="1:10" x14ac:dyDescent="0.25">
      <c r="A427" s="21" t="s">
        <v>31</v>
      </c>
      <c r="B427" s="34" t="s">
        <v>658</v>
      </c>
      <c r="C427" s="23" t="s">
        <v>19</v>
      </c>
      <c r="D427" s="83">
        <v>0</v>
      </c>
      <c r="E427" s="30" t="s">
        <v>20</v>
      </c>
      <c r="F427" s="30" t="s">
        <v>20</v>
      </c>
      <c r="G427" s="30" t="s">
        <v>20</v>
      </c>
      <c r="H427" s="104" t="s">
        <v>20</v>
      </c>
    </row>
    <row r="428" spans="1:10" x14ac:dyDescent="0.25">
      <c r="A428" s="21" t="s">
        <v>33</v>
      </c>
      <c r="B428" s="34" t="s">
        <v>659</v>
      </c>
      <c r="C428" s="23" t="s">
        <v>19</v>
      </c>
      <c r="D428" s="62">
        <v>1447.8640278400001</v>
      </c>
      <c r="E428" s="26">
        <v>874.74299818999998</v>
      </c>
      <c r="F428" s="26">
        <f t="shared" si="18"/>
        <v>-573.12102965000008</v>
      </c>
      <c r="G428" s="103">
        <f t="shared" si="19"/>
        <v>-0.3958389866933929</v>
      </c>
      <c r="H428" s="104" t="s">
        <v>20</v>
      </c>
    </row>
    <row r="429" spans="1:10" ht="173.25" x14ac:dyDescent="0.3">
      <c r="A429" s="21" t="s">
        <v>660</v>
      </c>
      <c r="B429" s="33" t="s">
        <v>661</v>
      </c>
      <c r="C429" s="23" t="s">
        <v>19</v>
      </c>
      <c r="D429" s="62">
        <v>1447.8640278400001</v>
      </c>
      <c r="E429" s="26">
        <v>497.65022104000002</v>
      </c>
      <c r="F429" s="26">
        <f t="shared" si="18"/>
        <v>-950.21380680000004</v>
      </c>
      <c r="G429" s="103">
        <f t="shared" si="19"/>
        <v>-0.65628663225895534</v>
      </c>
      <c r="H429" s="104" t="s">
        <v>713</v>
      </c>
      <c r="I429" s="108"/>
      <c r="J429" s="109"/>
    </row>
    <row r="430" spans="1:10" ht="31.5" x14ac:dyDescent="0.25">
      <c r="A430" s="21" t="s">
        <v>662</v>
      </c>
      <c r="B430" s="33" t="s">
        <v>663</v>
      </c>
      <c r="C430" s="23" t="s">
        <v>19</v>
      </c>
      <c r="D430" s="83">
        <v>0</v>
      </c>
      <c r="E430" s="26">
        <v>377.09277714999996</v>
      </c>
      <c r="F430" s="26">
        <f t="shared" si="18"/>
        <v>377.09277714999996</v>
      </c>
      <c r="G430" s="103" t="s">
        <v>20</v>
      </c>
      <c r="H430" s="104" t="s">
        <v>719</v>
      </c>
      <c r="I430" s="110"/>
    </row>
    <row r="431" spans="1:10" x14ac:dyDescent="0.25">
      <c r="A431" s="21" t="s">
        <v>49</v>
      </c>
      <c r="B431" s="102" t="s">
        <v>664</v>
      </c>
      <c r="C431" s="23" t="s">
        <v>19</v>
      </c>
      <c r="D431" s="84">
        <v>0</v>
      </c>
      <c r="E431" s="30">
        <v>0</v>
      </c>
      <c r="F431" s="30">
        <f t="shared" si="18"/>
        <v>0</v>
      </c>
      <c r="G431" s="103" t="s">
        <v>20</v>
      </c>
      <c r="H431" s="104" t="s">
        <v>20</v>
      </c>
    </row>
    <row r="432" spans="1:10" x14ac:dyDescent="0.25">
      <c r="A432" s="21" t="s">
        <v>51</v>
      </c>
      <c r="B432" s="34" t="s">
        <v>665</v>
      </c>
      <c r="C432" s="23" t="s">
        <v>19</v>
      </c>
      <c r="D432" s="84">
        <v>0</v>
      </c>
      <c r="E432" s="30">
        <v>0</v>
      </c>
      <c r="F432" s="30">
        <f t="shared" si="18"/>
        <v>0</v>
      </c>
      <c r="G432" s="103" t="s">
        <v>20</v>
      </c>
      <c r="H432" s="104" t="s">
        <v>20</v>
      </c>
    </row>
    <row r="433" spans="1:8" x14ac:dyDescent="0.25">
      <c r="A433" s="21" t="s">
        <v>55</v>
      </c>
      <c r="B433" s="34" t="s">
        <v>666</v>
      </c>
      <c r="C433" s="23" t="s">
        <v>19</v>
      </c>
      <c r="D433" s="30">
        <v>0</v>
      </c>
      <c r="E433" s="30">
        <v>0</v>
      </c>
      <c r="F433" s="30">
        <f t="shared" si="18"/>
        <v>0</v>
      </c>
      <c r="G433" s="103" t="s">
        <v>20</v>
      </c>
      <c r="H433" s="104" t="s">
        <v>20</v>
      </c>
    </row>
    <row r="434" spans="1:8" x14ac:dyDescent="0.25">
      <c r="A434" s="21" t="s">
        <v>56</v>
      </c>
      <c r="B434" s="34" t="s">
        <v>667</v>
      </c>
      <c r="C434" s="23" t="s">
        <v>19</v>
      </c>
      <c r="D434" s="30">
        <v>0</v>
      </c>
      <c r="E434" s="30">
        <v>0</v>
      </c>
      <c r="F434" s="30">
        <f t="shared" si="18"/>
        <v>0</v>
      </c>
      <c r="G434" s="103" t="s">
        <v>20</v>
      </c>
      <c r="H434" s="104" t="s">
        <v>20</v>
      </c>
    </row>
    <row r="435" spans="1:8" x14ac:dyDescent="0.25">
      <c r="A435" s="21" t="s">
        <v>57</v>
      </c>
      <c r="B435" s="34" t="s">
        <v>668</v>
      </c>
      <c r="C435" s="23" t="s">
        <v>19</v>
      </c>
      <c r="D435" s="30">
        <v>0</v>
      </c>
      <c r="E435" s="30">
        <v>0</v>
      </c>
      <c r="F435" s="30">
        <f t="shared" si="18"/>
        <v>0</v>
      </c>
      <c r="G435" s="103" t="s">
        <v>20</v>
      </c>
      <c r="H435" s="104" t="s">
        <v>20</v>
      </c>
    </row>
    <row r="436" spans="1:8" x14ac:dyDescent="0.25">
      <c r="A436" s="21" t="s">
        <v>58</v>
      </c>
      <c r="B436" s="34" t="s">
        <v>669</v>
      </c>
      <c r="C436" s="23" t="s">
        <v>19</v>
      </c>
      <c r="D436" s="30">
        <v>0</v>
      </c>
      <c r="E436" s="30">
        <v>0</v>
      </c>
      <c r="F436" s="30">
        <f t="shared" si="18"/>
        <v>0</v>
      </c>
      <c r="G436" s="103" t="s">
        <v>20</v>
      </c>
      <c r="H436" s="104" t="s">
        <v>20</v>
      </c>
    </row>
    <row r="437" spans="1:8" x14ac:dyDescent="0.25">
      <c r="A437" s="21" t="s">
        <v>98</v>
      </c>
      <c r="B437" s="33" t="s">
        <v>308</v>
      </c>
      <c r="C437" s="23" t="s">
        <v>19</v>
      </c>
      <c r="D437" s="111">
        <v>0</v>
      </c>
      <c r="E437" s="111">
        <v>0</v>
      </c>
      <c r="F437" s="30">
        <f t="shared" ref="F437:F451" si="20">IF(D437="нд","нд",E437-D437)</f>
        <v>0</v>
      </c>
      <c r="G437" s="103" t="s">
        <v>20</v>
      </c>
      <c r="H437" s="104" t="s">
        <v>20</v>
      </c>
    </row>
    <row r="438" spans="1:8" ht="31.5" x14ac:dyDescent="0.25">
      <c r="A438" s="21" t="s">
        <v>670</v>
      </c>
      <c r="B438" s="35" t="s">
        <v>671</v>
      </c>
      <c r="C438" s="23" t="s">
        <v>19</v>
      </c>
      <c r="D438" s="111">
        <v>0</v>
      </c>
      <c r="E438" s="111">
        <v>0</v>
      </c>
      <c r="F438" s="30">
        <f t="shared" si="20"/>
        <v>0</v>
      </c>
      <c r="G438" s="103" t="s">
        <v>20</v>
      </c>
      <c r="H438" s="104" t="s">
        <v>20</v>
      </c>
    </row>
    <row r="439" spans="1:8" x14ac:dyDescent="0.25">
      <c r="A439" s="21" t="s">
        <v>100</v>
      </c>
      <c r="B439" s="33" t="s">
        <v>310</v>
      </c>
      <c r="C439" s="23" t="s">
        <v>19</v>
      </c>
      <c r="D439" s="111">
        <v>0</v>
      </c>
      <c r="E439" s="111">
        <v>0</v>
      </c>
      <c r="F439" s="30">
        <f t="shared" si="20"/>
        <v>0</v>
      </c>
      <c r="G439" s="103" t="s">
        <v>20</v>
      </c>
      <c r="H439" s="104" t="s">
        <v>20</v>
      </c>
    </row>
    <row r="440" spans="1:8" ht="31.5" x14ac:dyDescent="0.25">
      <c r="A440" s="21" t="s">
        <v>672</v>
      </c>
      <c r="B440" s="35" t="s">
        <v>673</v>
      </c>
      <c r="C440" s="23" t="s">
        <v>19</v>
      </c>
      <c r="D440" s="111">
        <v>0</v>
      </c>
      <c r="E440" s="111">
        <v>0</v>
      </c>
      <c r="F440" s="30">
        <f t="shared" si="20"/>
        <v>0</v>
      </c>
      <c r="G440" s="103" t="s">
        <v>20</v>
      </c>
      <c r="H440" s="104" t="s">
        <v>20</v>
      </c>
    </row>
    <row r="441" spans="1:8" x14ac:dyDescent="0.25">
      <c r="A441" s="21" t="s">
        <v>59</v>
      </c>
      <c r="B441" s="34" t="s">
        <v>674</v>
      </c>
      <c r="C441" s="23" t="s">
        <v>19</v>
      </c>
      <c r="D441" s="30">
        <v>0</v>
      </c>
      <c r="E441" s="30">
        <v>0</v>
      </c>
      <c r="F441" s="30">
        <f t="shared" si="20"/>
        <v>0</v>
      </c>
      <c r="G441" s="103" t="s">
        <v>20</v>
      </c>
      <c r="H441" s="104" t="s">
        <v>20</v>
      </c>
    </row>
    <row r="442" spans="1:8" ht="16.5" thickBot="1" x14ac:dyDescent="0.3">
      <c r="A442" s="38" t="s">
        <v>60</v>
      </c>
      <c r="B442" s="112" t="s">
        <v>675</v>
      </c>
      <c r="C442" s="40" t="s">
        <v>19</v>
      </c>
      <c r="D442" s="92">
        <v>0</v>
      </c>
      <c r="E442" s="92">
        <v>0</v>
      </c>
      <c r="F442" s="92">
        <f t="shared" si="20"/>
        <v>0</v>
      </c>
      <c r="G442" s="113" t="s">
        <v>20</v>
      </c>
      <c r="H442" s="114" t="s">
        <v>20</v>
      </c>
    </row>
    <row r="443" spans="1:8" x14ac:dyDescent="0.25">
      <c r="A443" s="15" t="s">
        <v>118</v>
      </c>
      <c r="B443" s="16" t="s">
        <v>111</v>
      </c>
      <c r="C443" s="115" t="s">
        <v>227</v>
      </c>
      <c r="D443" s="138"/>
      <c r="E443" s="138"/>
      <c r="F443" s="139"/>
      <c r="G443" s="49"/>
      <c r="H443" s="140"/>
    </row>
    <row r="444" spans="1:8" ht="47.25" x14ac:dyDescent="0.25">
      <c r="A444" s="116" t="s">
        <v>676</v>
      </c>
      <c r="B444" s="34" t="s">
        <v>677</v>
      </c>
      <c r="C444" s="40" t="s">
        <v>19</v>
      </c>
      <c r="D444" s="117">
        <v>852.721</v>
      </c>
      <c r="E444" s="118">
        <v>1221.75465854</v>
      </c>
      <c r="F444" s="118">
        <f t="shared" si="20"/>
        <v>369.03365854000003</v>
      </c>
      <c r="G444" s="76">
        <f t="shared" ref="G444:G446" si="21">IF(D444="нд","нд",E444/D444-1)</f>
        <v>0.43277186622588171</v>
      </c>
      <c r="H444" s="119" t="s">
        <v>20</v>
      </c>
    </row>
    <row r="445" spans="1:8" x14ac:dyDescent="0.25">
      <c r="A445" s="116" t="s">
        <v>121</v>
      </c>
      <c r="B445" s="33" t="s">
        <v>678</v>
      </c>
      <c r="C445" s="23" t="s">
        <v>19</v>
      </c>
      <c r="D445" s="88">
        <v>0</v>
      </c>
      <c r="E445" s="120">
        <v>0</v>
      </c>
      <c r="F445" s="88">
        <f t="shared" si="20"/>
        <v>0</v>
      </c>
      <c r="G445" s="76" t="s">
        <v>20</v>
      </c>
      <c r="H445" s="119" t="s">
        <v>20</v>
      </c>
    </row>
    <row r="446" spans="1:8" ht="31.5" x14ac:dyDescent="0.25">
      <c r="A446" s="116" t="s">
        <v>122</v>
      </c>
      <c r="B446" s="33" t="s">
        <v>679</v>
      </c>
      <c r="C446" s="40" t="s">
        <v>19</v>
      </c>
      <c r="D446" s="117">
        <v>396.65300000000002</v>
      </c>
      <c r="E446" s="118">
        <v>425.50281686724026</v>
      </c>
      <c r="F446" s="118">
        <f t="shared" si="20"/>
        <v>28.849816867240236</v>
      </c>
      <c r="G446" s="76">
        <f t="shared" si="21"/>
        <v>7.2733136689348665E-2</v>
      </c>
      <c r="H446" s="119" t="s">
        <v>20</v>
      </c>
    </row>
    <row r="447" spans="1:8" x14ac:dyDescent="0.25">
      <c r="A447" s="116" t="s">
        <v>123</v>
      </c>
      <c r="B447" s="33" t="s">
        <v>680</v>
      </c>
      <c r="C447" s="40" t="s">
        <v>19</v>
      </c>
      <c r="D447" s="88">
        <v>0</v>
      </c>
      <c r="E447" s="120">
        <v>0</v>
      </c>
      <c r="F447" s="120">
        <f t="shared" si="20"/>
        <v>0</v>
      </c>
      <c r="G447" s="76" t="s">
        <v>20</v>
      </c>
      <c r="H447" s="119" t="s">
        <v>20</v>
      </c>
    </row>
    <row r="448" spans="1:8" ht="31.5" x14ac:dyDescent="0.25">
      <c r="A448" s="116" t="s">
        <v>124</v>
      </c>
      <c r="B448" s="34" t="s">
        <v>681</v>
      </c>
      <c r="C448" s="121" t="s">
        <v>227</v>
      </c>
      <c r="D448" s="122">
        <v>0</v>
      </c>
      <c r="E448" s="120">
        <v>0</v>
      </c>
      <c r="F448" s="120">
        <f t="shared" si="20"/>
        <v>0</v>
      </c>
      <c r="G448" s="76" t="s">
        <v>20</v>
      </c>
      <c r="H448" s="119" t="s">
        <v>20</v>
      </c>
    </row>
    <row r="449" spans="1:8" x14ac:dyDescent="0.25">
      <c r="A449" s="116" t="s">
        <v>682</v>
      </c>
      <c r="B449" s="33" t="s">
        <v>683</v>
      </c>
      <c r="C449" s="40" t="s">
        <v>19</v>
      </c>
      <c r="D449" s="88">
        <v>0</v>
      </c>
      <c r="E449" s="120">
        <v>0</v>
      </c>
      <c r="F449" s="120">
        <f t="shared" si="20"/>
        <v>0</v>
      </c>
      <c r="G449" s="76" t="s">
        <v>20</v>
      </c>
      <c r="H449" s="119" t="s">
        <v>20</v>
      </c>
    </row>
    <row r="450" spans="1:8" x14ac:dyDescent="0.25">
      <c r="A450" s="116" t="s">
        <v>684</v>
      </c>
      <c r="B450" s="33" t="s">
        <v>685</v>
      </c>
      <c r="C450" s="40" t="s">
        <v>19</v>
      </c>
      <c r="D450" s="88">
        <v>0</v>
      </c>
      <c r="E450" s="120">
        <v>0</v>
      </c>
      <c r="F450" s="120">
        <f t="shared" si="20"/>
        <v>0</v>
      </c>
      <c r="G450" s="76" t="s">
        <v>20</v>
      </c>
      <c r="H450" s="119" t="s">
        <v>20</v>
      </c>
    </row>
    <row r="451" spans="1:8" ht="16.5" thickBot="1" x14ac:dyDescent="0.3">
      <c r="A451" s="123" t="s">
        <v>686</v>
      </c>
      <c r="B451" s="124" t="s">
        <v>687</v>
      </c>
      <c r="C451" s="54" t="s">
        <v>19</v>
      </c>
      <c r="D451" s="125">
        <v>0</v>
      </c>
      <c r="E451" s="126">
        <v>0</v>
      </c>
      <c r="F451" s="126">
        <f t="shared" si="20"/>
        <v>0</v>
      </c>
      <c r="G451" s="127" t="s">
        <v>20</v>
      </c>
      <c r="H451" s="128" t="s">
        <v>20</v>
      </c>
    </row>
    <row r="452" spans="1:8" x14ac:dyDescent="0.25">
      <c r="A452" s="129"/>
      <c r="B452" s="130"/>
      <c r="C452" s="131"/>
      <c r="D452" s="131"/>
      <c r="E452" s="132"/>
      <c r="F452" s="132"/>
      <c r="G452" s="133"/>
      <c r="H452" s="133"/>
    </row>
    <row r="453" spans="1:8" x14ac:dyDescent="0.25">
      <c r="A453" s="129"/>
      <c r="B453" s="130"/>
      <c r="C453" s="131"/>
      <c r="D453" s="131"/>
      <c r="E453" s="132"/>
      <c r="F453" s="132"/>
      <c r="G453" s="133"/>
      <c r="H453" s="133"/>
    </row>
    <row r="454" spans="1:8" x14ac:dyDescent="0.25">
      <c r="A454" s="134" t="s">
        <v>688</v>
      </c>
      <c r="B454" s="130"/>
      <c r="C454" s="131"/>
      <c r="D454" s="131"/>
      <c r="E454" s="132"/>
      <c r="F454" s="132"/>
      <c r="G454" s="133"/>
      <c r="H454" s="133"/>
    </row>
    <row r="455" spans="1:8" x14ac:dyDescent="0.25">
      <c r="A455" s="173" t="s">
        <v>689</v>
      </c>
      <c r="B455" s="173"/>
      <c r="C455" s="173"/>
      <c r="D455" s="173"/>
      <c r="E455" s="173"/>
      <c r="F455" s="173"/>
      <c r="G455" s="173"/>
      <c r="H455" s="173"/>
    </row>
    <row r="456" spans="1:8" x14ac:dyDescent="0.25">
      <c r="A456" s="173" t="s">
        <v>690</v>
      </c>
      <c r="B456" s="173"/>
      <c r="C456" s="173"/>
      <c r="D456" s="173"/>
      <c r="E456" s="173"/>
      <c r="F456" s="173"/>
      <c r="G456" s="173"/>
      <c r="H456" s="173"/>
    </row>
    <row r="457" spans="1:8" x14ac:dyDescent="0.25">
      <c r="A457" s="173" t="s">
        <v>691</v>
      </c>
      <c r="B457" s="173"/>
      <c r="C457" s="173"/>
      <c r="D457" s="173"/>
      <c r="E457" s="173"/>
      <c r="F457" s="173"/>
      <c r="G457" s="173"/>
      <c r="H457" s="173"/>
    </row>
    <row r="458" spans="1:8" ht="26.25" customHeight="1" x14ac:dyDescent="0.25">
      <c r="A458" s="174" t="s">
        <v>692</v>
      </c>
      <c r="B458" s="174"/>
      <c r="C458" s="174"/>
      <c r="D458" s="174"/>
      <c r="E458" s="174"/>
      <c r="F458" s="174"/>
      <c r="G458" s="174"/>
      <c r="H458" s="174"/>
    </row>
    <row r="459" spans="1:8" x14ac:dyDescent="0.25">
      <c r="A459" s="161" t="s">
        <v>693</v>
      </c>
      <c r="B459" s="161"/>
      <c r="C459" s="161"/>
      <c r="D459" s="161"/>
      <c r="E459" s="161"/>
      <c r="F459" s="161"/>
      <c r="G459" s="161"/>
      <c r="H459" s="161"/>
    </row>
  </sheetData>
  <mergeCells count="27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12:B12"/>
    <mergeCell ref="A18:H18"/>
    <mergeCell ref="A19:A20"/>
    <mergeCell ref="B19:B20"/>
    <mergeCell ref="C19:C20"/>
    <mergeCell ref="D19:E19"/>
    <mergeCell ref="F19:G19"/>
    <mergeCell ref="A9:F9"/>
    <mergeCell ref="B15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9Фп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2022-03-24T06:49:53Z</dcterms:modified>
</cp:coreProperties>
</file>